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10" windowHeight="5550" activeTab="0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<sst xmlns="http://schemas.openxmlformats.org/spreadsheetml/2006/main" count="338" uniqueCount="310">
  <si>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</si>
  <si>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</si>
  <si>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</si>
  <si>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</si>
  <si>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</si>
  <si>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</si>
  <si>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</si>
  <si>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</si>
  <si>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</si>
  <si>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</si>
  <si>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</si>
  <si>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</si>
  <si>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</si>
  <si>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</si>
  <si>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</si>
  <si>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</si>
  <si>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</si>
  <si>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</si>
  <si>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</si>
  <si>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</si>
  <si>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</si>
  <si>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</si>
  <si>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</si>
  <si>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</si>
  <si>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</si>
  <si>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</si>
  <si>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</si>
  <si>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</si>
  <si>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</si>
  <si>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</si>
  <si>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</si>
  <si>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</si>
  <si>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</si>
  <si>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</si>
  <si>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</si>
  <si>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</si>
  <si>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</si>
  <si>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</si>
  <si>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</si>
  <si>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</si>
  <si>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</si>
  <si>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</si>
  <si>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</si>
  <si>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</si>
  <si>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</si>
  <si>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</si>
  <si>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</si>
  <si>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</si>
  <si>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</si>
  <si>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</si>
  <si>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</si>
  <si>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</si>
  <si>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</si>
  <si>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</si>
  <si>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</si>
  <si>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</si>
  <si>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</si>
  <si>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</si>
  <si>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</si>
  <si>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</si>
  <si>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</si>
  <si>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</si>
  <si>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</si>
  <si>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</si>
  <si>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</si>
  <si>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</si>
  <si>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</si>
  <si>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</si>
  <si>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</si>
  <si>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</si>
  <si>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</si>
  <si>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</si>
  <si>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</si>
  <si>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</si>
  <si>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</si>
  <si>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</si>
  <si>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</si>
  <si>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</si>
  <si>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</si>
  <si>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</si>
  <si>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</si>
  <si>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</si>
  <si>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</si>
  <si>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</si>
  <si>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</si>
  <si>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</si>
  <si>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</si>
  <si>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</si>
  <si>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</si>
  <si>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</si>
  <si>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</si>
  <si>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</si>
  <si>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</si>
  <si>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</si>
  <si>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</si>
  <si>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</si>
  <si>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</si>
  <si>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</si>
  <si>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</si>
  <si>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</si>
  <si>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</si>
  <si>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</si>
  <si>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</si>
  <si>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</si>
  <si>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</si>
  <si>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</si>
  <si>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</si>
  <si>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</si>
  <si>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</si>
  <si>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</si>
  <si>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</si>
  <si>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</si>
  <si>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</si>
  <si>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</si>
  <si>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</si>
  <si>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</si>
  <si>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</si>
  <si>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</si>
  <si>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</si>
  <si>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</si>
  <si>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</si>
  <si>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</si>
  <si>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</si>
  <si>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</si>
  <si>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</si>
  <si>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</si>
  <si>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</si>
  <si>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</si>
  <si>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</si>
  <si>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</si>
  <si>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</si>
  <si>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</si>
  <si>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</si>
  <si>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</si>
  <si>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</si>
  <si>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</si>
  <si>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</si>
  <si>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</si>
  <si>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</si>
  <si>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</si>
  <si>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</si>
  <si>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</si>
  <si>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</si>
  <si>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</si>
  <si>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</si>
  <si>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</si>
  <si>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</si>
  <si>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</si>
  <si>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</si>
  <si>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</si>
  <si>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</si>
  <si>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</si>
  <si>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</si>
  <si>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</si>
  <si>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</si>
  <si>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</si>
  <si>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</si>
  <si>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</si>
  <si>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</si>
  <si>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</si>
  <si>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</si>
  <si>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</si>
  <si>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</si>
  <si>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</si>
  <si>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</si>
  <si>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</si>
  <si>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</si>
  <si>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</si>
  <si>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</si>
  <si>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</si>
  <si>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</si>
  <si>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</si>
  <si>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</si>
  <si>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</si>
  <si>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</si>
  <si>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</si>
  <si>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</si>
  <si>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</si>
  <si>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</si>
  <si>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</si>
  <si>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</si>
  <si>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</si>
  <si>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</si>
  <si>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</si>
  <si>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</si>
  <si>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</si>
  <si>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</si>
  <si>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</si>
  <si>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</si>
  <si>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</si>
  <si>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</si>
  <si>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</si>
  <si>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</si>
  <si>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</si>
  <si>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</si>
  <si>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</si>
  <si>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</si>
  <si>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</si>
  <si>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</si>
  <si>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</si>
  <si>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</si>
  <si>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</si>
  <si>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</si>
  <si>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</si>
  <si>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</si>
  <si>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</si>
  <si>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</si>
  <si>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</si>
  <si>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</si>
  <si>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</si>
  <si>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</si>
  <si>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</si>
  <si>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</si>
  <si>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</si>
  <si>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</si>
  <si>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</si>
  <si>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</si>
  <si>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</si>
  <si>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</si>
  <si>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</si>
  <si>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</si>
  <si>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</si>
  <si>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</si>
  <si>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</si>
  <si>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</si>
  <si>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</si>
  <si>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</si>
  <si>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</si>
  <si>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</si>
  <si>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</si>
  <si>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</si>
  <si>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</si>
  <si>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</si>
  <si>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</si>
  <si>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</si>
  <si>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</si>
  <si>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</si>
  <si>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</si>
  <si>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</si>
  <si>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</si>
  <si>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</si>
  <si>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</si>
  <si>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</si>
  <si>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</si>
  <si>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</si>
  <si>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</si>
  <si>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</si>
  <si>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</si>
  <si>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</si>
  <si>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</si>
  <si>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</si>
  <si>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</si>
  <si>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</si>
  <si>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</si>
  <si>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</si>
  <si>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</si>
  <si>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</si>
  <si>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</si>
  <si>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</si>
  <si>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</si>
  <si>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</si>
  <si>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</si>
  <si>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</si>
  <si>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</si>
  <si>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</si>
  <si>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</si>
  <si>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</si>
  <si>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</si>
  <si>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</si>
  <si>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</si>
  <si>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</si>
  <si>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</si>
  <si>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</si>
  <si>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</si>
  <si>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</si>
  <si>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</si>
  <si>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</si>
  <si>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</si>
  <si>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</si>
  <si>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</si>
  <si>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</si>
  <si>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</si>
  <si>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</si>
  <si>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</si>
  <si>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</si>
  <si>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</si>
  <si>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</si>
  <si>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</si>
  <si>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</si>
  <si>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</si>
  <si>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</si>
  <si>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</si>
  <si>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</si>
  <si>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</si>
  <si>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</si>
  <si>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</si>
  <si>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</si>
  <si>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</si>
  <si>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</si>
  <si>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</si>
  <si>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</si>
  <si>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</si>
  <si>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</si>
  <si>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023/202-137</t>
  </si>
  <si>
    <t>DEVOŠIĆ MARIO</t>
  </si>
  <si>
    <t>KARAVANIĆ JOHN</t>
  </si>
  <si>
    <t>as at 31.12.2017.</t>
  </si>
  <si>
    <t>for period  01.01.2017. to 31.12.2017.</t>
  </si>
  <si>
    <t>period 01.01.2017. to 31.12.2017.</t>
  </si>
  <si>
    <t>023/250-580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</si>
</sst>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5" xfId="66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6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0" borderId="17" xfId="66" applyFont="1" applyBorder="1" applyAlignment="1">
      <alignment/>
      <protection/>
    </xf>
    <xf numFmtId="0" fontId="10" fillId="0" borderId="0" xfId="73" applyFont="1" applyFill="1" applyBorder="1" applyAlignment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3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66" applyFont="1" applyBorder="1" applyAlignment="1">
      <alignment/>
      <protection/>
    </xf>
    <xf numFmtId="0" fontId="3" fillId="0" borderId="22" xfId="66" applyFont="1" applyBorder="1" applyAlignment="1">
      <alignment/>
      <protection/>
    </xf>
    <xf numFmtId="0" fontId="3" fillId="0" borderId="23" xfId="66" applyFont="1" applyFill="1" applyBorder="1" applyAlignment="1" applyProtection="1">
      <alignment horizontal="left" vertical="center" wrapText="1"/>
      <protection hidden="1"/>
    </xf>
    <xf numFmtId="0" fontId="3" fillId="0" borderId="15" xfId="66" applyFont="1" applyFill="1" applyBorder="1" applyAlignment="1" applyProtection="1">
      <alignment vertical="center"/>
      <protection hidden="1"/>
    </xf>
    <xf numFmtId="0" fontId="3" fillId="0" borderId="23" xfId="66" applyFont="1" applyBorder="1" applyAlignment="1" applyProtection="1">
      <alignment horizontal="left" vertical="center" wrapText="1"/>
      <protection hidden="1"/>
    </xf>
    <xf numFmtId="0" fontId="3" fillId="0" borderId="15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3" xfId="66" applyFont="1" applyFill="1" applyBorder="1" applyAlignment="1" applyProtection="1">
      <alignment/>
      <protection hidden="1"/>
    </xf>
    <xf numFmtId="0" fontId="3" fillId="0" borderId="23" xfId="66" applyFont="1" applyBorder="1" applyAlignment="1" applyProtection="1">
      <alignment wrapText="1"/>
      <protection hidden="1"/>
    </xf>
    <xf numFmtId="0" fontId="3" fillId="0" borderId="15" xfId="66" applyFont="1" applyBorder="1" applyAlignment="1" applyProtection="1">
      <alignment horizontal="right"/>
      <protection hidden="1"/>
    </xf>
    <xf numFmtId="0" fontId="3" fillId="0" borderId="23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23" xfId="66" applyFont="1" applyFill="1" applyBorder="1" applyAlignment="1" applyProtection="1">
      <alignment horizontal="right" vertical="center"/>
      <protection hidden="1" locked="0"/>
    </xf>
    <xf numFmtId="0" fontId="3" fillId="0" borderId="23" xfId="66" applyFont="1" applyBorder="1" applyAlignment="1" applyProtection="1">
      <alignment vertical="top"/>
      <protection hidden="1"/>
    </xf>
    <xf numFmtId="0" fontId="3" fillId="0" borderId="23" xfId="66" applyFont="1" applyBorder="1" applyAlignment="1" applyProtection="1">
      <alignment horizontal="left" vertical="top" wrapText="1"/>
      <protection hidden="1"/>
    </xf>
    <xf numFmtId="0" fontId="3" fillId="0" borderId="15" xfId="66" applyFont="1" applyBorder="1" applyAlignment="1">
      <alignment/>
      <protection/>
    </xf>
    <xf numFmtId="0" fontId="3" fillId="0" borderId="23" xfId="66" applyFont="1" applyBorder="1" applyAlignment="1" applyProtection="1">
      <alignment horizontal="left" vertical="top" indent="2"/>
      <protection hidden="1"/>
    </xf>
    <xf numFmtId="0" fontId="3" fillId="0" borderId="23" xfId="66" applyFont="1" applyBorder="1" applyAlignment="1" applyProtection="1">
      <alignment horizontal="left" vertical="top" wrapText="1" indent="2"/>
      <protection hidden="1"/>
    </xf>
    <xf numFmtId="0" fontId="3" fillId="0" borderId="15" xfId="66" applyFont="1" applyBorder="1" applyAlignment="1" applyProtection="1">
      <alignment horizontal="right" vertical="top"/>
      <protection hidden="1"/>
    </xf>
    <xf numFmtId="49" fontId="2" fillId="0" borderId="23" xfId="66" applyNumberFormat="1" applyFont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left" vertical="top"/>
      <protection hidden="1"/>
    </xf>
    <xf numFmtId="0" fontId="3" fillId="0" borderId="23" xfId="66" applyFont="1" applyBorder="1" applyAlignment="1" applyProtection="1">
      <alignment horizontal="left"/>
      <protection hidden="1"/>
    </xf>
    <xf numFmtId="0" fontId="3" fillId="0" borderId="22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left"/>
      <protection hidden="1"/>
    </xf>
    <xf numFmtId="0" fontId="3" fillId="0" borderId="23" xfId="66" applyFont="1" applyFill="1" applyBorder="1" applyAlignment="1" applyProtection="1">
      <alignment vertical="center"/>
      <protection hidden="1"/>
    </xf>
    <xf numFmtId="0" fontId="13" fillId="0" borderId="23" xfId="73" applyFont="1" applyFill="1" applyBorder="1" applyAlignment="1" applyProtection="1">
      <alignment vertical="center"/>
      <protection hidden="1"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2" fillId="0" borderId="15" xfId="66" applyFont="1" applyBorder="1" applyAlignment="1" applyProtection="1">
      <alignment vertical="center"/>
      <protection hidden="1"/>
    </xf>
    <xf numFmtId="0" fontId="3" fillId="0" borderId="24" xfId="66" applyFont="1" applyBorder="1" applyAlignment="1" applyProtection="1">
      <alignment/>
      <protection hidden="1"/>
    </xf>
    <xf numFmtId="0" fontId="3" fillId="0" borderId="25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/>
      <protection hidden="1"/>
    </xf>
    <xf numFmtId="0" fontId="3" fillId="0" borderId="27" xfId="66" applyFont="1" applyFill="1" applyBorder="1" applyAlignment="1" applyProtection="1">
      <alignment/>
      <protection hidden="1"/>
    </xf>
    <xf numFmtId="14" fontId="2" fillId="0" borderId="20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66" applyFont="1" applyFill="1" applyBorder="1" applyAlignment="1" applyProtection="1">
      <alignment horizontal="center" vertical="center"/>
      <protection hidden="1" locked="0"/>
    </xf>
    <xf numFmtId="49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5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7" applyFont="1" applyFill="1" applyBorder="1" applyAlignment="1" applyProtection="1">
      <alignment horizontal="left" vertical="center"/>
      <protection hidden="1"/>
    </xf>
    <xf numFmtId="0" fontId="3" fillId="0" borderId="0" xfId="67" applyFont="1" applyBorder="1" applyAlignment="1" applyProtection="1">
      <alignment horizontal="right" vertical="top"/>
      <protection hidden="1"/>
    </xf>
    <xf numFmtId="0" fontId="3" fillId="0" borderId="15" xfId="67" applyFont="1" applyBorder="1" applyAlignment="1" applyProtection="1">
      <alignment horizontal="right"/>
      <protection hidden="1"/>
    </xf>
    <xf numFmtId="0" fontId="3" fillId="0" borderId="0" xfId="67" applyFont="1" applyBorder="1" applyAlignment="1" applyProtection="1">
      <alignment horizontal="right"/>
      <protection hidden="1"/>
    </xf>
    <xf numFmtId="0" fontId="3" fillId="0" borderId="15" xfId="67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 applyProtection="1">
      <alignment horizontal="center" vertical="top"/>
      <protection hidden="1"/>
    </xf>
    <xf numFmtId="0" fontId="3" fillId="0" borderId="26" xfId="66" applyFont="1" applyFill="1" applyBorder="1" applyAlignment="1" applyProtection="1">
      <alignment horizontal="center"/>
      <protection hidden="1"/>
    </xf>
    <xf numFmtId="0" fontId="3" fillId="0" borderId="15" xfId="67" applyFont="1" applyBorder="1" applyAlignment="1" applyProtection="1">
      <alignment horizontal="right" vertical="center" wrapText="1"/>
      <protection hidden="1"/>
    </xf>
    <xf numFmtId="0" fontId="3" fillId="0" borderId="23" xfId="67" applyFont="1" applyBorder="1" applyAlignment="1" applyProtection="1">
      <alignment horizontal="right" wrapText="1"/>
      <protection hidden="1"/>
    </xf>
    <xf numFmtId="49" fontId="4" fillId="0" borderId="25" xfId="58" applyNumberFormat="1" applyFill="1" applyBorder="1" applyAlignment="1" applyProtection="1">
      <alignment horizontal="left" vertical="center"/>
      <protection hidden="1" locked="0"/>
    </xf>
    <xf numFmtId="49" fontId="2" fillId="0" borderId="26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6" applyNumberFormat="1" applyFont="1" applyFill="1" applyBorder="1" applyAlignment="1" applyProtection="1">
      <alignment horizontal="left" vertical="center"/>
      <protection hidden="1" locked="0"/>
    </xf>
    <xf numFmtId="0" fontId="3" fillId="0" borderId="15" xfId="67" applyFont="1" applyBorder="1" applyAlignment="1" applyProtection="1">
      <alignment horizontal="right" vertical="center"/>
      <protection hidden="1"/>
    </xf>
    <xf numFmtId="0" fontId="3" fillId="0" borderId="23" xfId="67" applyFont="1" applyBorder="1" applyAlignment="1" applyProtection="1">
      <alignment horizontal="right"/>
      <protection hidden="1"/>
    </xf>
    <xf numFmtId="49" fontId="2" fillId="0" borderId="25" xfId="66" applyNumberFormat="1" applyFont="1" applyFill="1" applyBorder="1" applyAlignment="1" applyProtection="1">
      <alignment horizontal="left" vertical="center"/>
      <protection hidden="1" locked="0"/>
    </xf>
    <xf numFmtId="0" fontId="3" fillId="0" borderId="27" xfId="66" applyFont="1" applyFill="1" applyBorder="1" applyAlignment="1">
      <alignment horizontal="left" vertical="center"/>
      <protection/>
    </xf>
    <xf numFmtId="0" fontId="14" fillId="0" borderId="0" xfId="73" applyFont="1" applyBorder="1" applyAlignment="1" applyProtection="1">
      <alignment horizontal="left"/>
      <protection hidden="1"/>
    </xf>
    <xf numFmtId="0" fontId="15" fillId="0" borderId="0" xfId="73" applyFont="1" applyBorder="1" applyAlignment="1">
      <alignment/>
      <protection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31" xfId="66" applyFont="1" applyBorder="1" applyAlignment="1" applyProtection="1">
      <alignment horizontal="center" vertical="top"/>
      <protection hidden="1"/>
    </xf>
    <xf numFmtId="0" fontId="3" fillId="0" borderId="31" xfId="66" applyFont="1" applyBorder="1" applyAlignment="1">
      <alignment horizontal="center"/>
      <protection/>
    </xf>
    <xf numFmtId="0" fontId="3" fillId="0" borderId="32" xfId="66" applyFont="1" applyBorder="1" applyAlignment="1">
      <alignment/>
      <protection/>
    </xf>
    <xf numFmtId="0" fontId="2" fillId="0" borderId="25" xfId="48" applyNumberFormat="1" applyFont="1" applyFill="1" applyBorder="1" applyAlignment="1" applyProtection="1">
      <alignment vertical="center"/>
      <protection hidden="1" locked="0"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5" xfId="66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0" fontId="10" fillId="0" borderId="33" xfId="66" applyFont="1" applyBorder="1" applyAlignment="1">
      <alignment/>
      <protection/>
    </xf>
    <xf numFmtId="0" fontId="10" fillId="0" borderId="16" xfId="66" applyFont="1" applyBorder="1" applyAlignment="1">
      <alignment/>
      <protection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6" xfId="66" applyFont="1" applyBorder="1" applyAlignment="1" applyProtection="1">
      <alignment horizontal="center"/>
      <protection hidden="1"/>
    </xf>
    <xf numFmtId="0" fontId="2" fillId="0" borderId="26" xfId="66" applyFont="1" applyFill="1" applyBorder="1" applyAlignment="1" applyProtection="1">
      <alignment horizontal="left" vertical="center"/>
      <protection hidden="1" locked="0"/>
    </xf>
    <xf numFmtId="0" fontId="2" fillId="0" borderId="27" xfId="66" applyFont="1" applyFill="1" applyBorder="1" applyAlignment="1" applyProtection="1">
      <alignment horizontal="left" vertical="center"/>
      <protection hidden="1" locked="0"/>
    </xf>
    <xf numFmtId="0" fontId="2" fillId="0" borderId="25" xfId="66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49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15" xfId="67" applyFont="1" applyBorder="1" applyAlignment="1" applyProtection="1">
      <alignment horizontal="center" vertical="center"/>
      <protection hidden="1"/>
    </xf>
    <xf numFmtId="0" fontId="3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3" xfId="66" applyFont="1" applyBorder="1" applyAlignment="1">
      <alignment horizontal="center"/>
      <protection/>
    </xf>
    <xf numFmtId="0" fontId="3" fillId="0" borderId="23" xfId="67" applyFont="1" applyBorder="1" applyAlignment="1" applyProtection="1">
      <alignment horizontal="right" vertical="center"/>
      <protection hidden="1"/>
    </xf>
    <xf numFmtId="0" fontId="3" fillId="0" borderId="26" xfId="66" applyFont="1" applyFill="1" applyBorder="1" applyAlignment="1">
      <alignment horizontal="left"/>
      <protection/>
    </xf>
    <xf numFmtId="0" fontId="3" fillId="0" borderId="27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23" xfId="66" applyFont="1" applyBorder="1" applyAlignment="1" applyProtection="1">
      <alignment horizontal="right"/>
      <protection hidden="1"/>
    </xf>
    <xf numFmtId="0" fontId="4" fillId="0" borderId="25" xfId="58" applyFill="1" applyBorder="1" applyAlignment="1" applyProtection="1">
      <alignment/>
      <protection hidden="1" locked="0"/>
    </xf>
    <xf numFmtId="0" fontId="2" fillId="0" borderId="26" xfId="66" applyFont="1" applyFill="1" applyBorder="1" applyAlignment="1" applyProtection="1">
      <alignment/>
      <protection hidden="1" locked="0"/>
    </xf>
    <xf numFmtId="0" fontId="2" fillId="0" borderId="27" xfId="66" applyFont="1" applyFill="1" applyBorder="1" applyAlignment="1" applyProtection="1">
      <alignment/>
      <protection hidden="1" locked="0"/>
    </xf>
    <xf numFmtId="0" fontId="3" fillId="0" borderId="15" xfId="66" applyFont="1" applyBorder="1" applyAlignment="1" applyProtection="1">
      <alignment horizontal="right" vertical="center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26" xfId="66" applyFont="1" applyFill="1" applyBorder="1" applyAlignment="1">
      <alignment horizontal="left" vertical="center"/>
      <protection/>
    </xf>
    <xf numFmtId="1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15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3" xfId="66" applyFont="1" applyFill="1" applyBorder="1" applyAlignment="1" applyProtection="1">
      <alignment horizontal="left" vertical="center" wrapText="1"/>
      <protection hidden="1"/>
    </xf>
    <xf numFmtId="0" fontId="11" fillId="0" borderId="15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3" xfId="66" applyFont="1" applyBorder="1" applyAlignment="1" applyProtection="1">
      <alignment horizontal="center" vertical="center" wrapText="1"/>
      <protection hidden="1"/>
    </xf>
    <xf numFmtId="0" fontId="1" fillId="0" borderId="15" xfId="66" applyFont="1" applyBorder="1" applyAlignment="1" applyProtection="1">
      <alignment horizontal="right" vertical="center" wrapText="1"/>
      <protection hidden="1"/>
    </xf>
    <xf numFmtId="0" fontId="1" fillId="0" borderId="23" xfId="66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7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FI-POD" xfId="66"/>
    <cellStyle name="Normal_TFI-POD_OPĆI PODACI" xfId="67"/>
    <cellStyle name="Note" xfId="68"/>
    <cellStyle name="Obično_Knjiga2" xfId="69"/>
    <cellStyle name="Output" xfId="70"/>
    <cellStyle name="Percent" xfId="71"/>
    <cellStyle name="Percent 2" xfId="72"/>
    <cellStyle name="Style 1" xfId="73"/>
    <cellStyle name="Style 1 2" xfId="74"/>
    <cellStyle name="Title" xfId="75"/>
    <cellStyle name="Total" xfId="76"/>
    <cellStyle name="Warning Text" xfId="7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25">
      <selection activeCell="H48" sqref="H48:I48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8" t="s">
        <v>10</v>
      </c>
      <c r="B1" s="149"/>
      <c r="C1" s="149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85" t="s">
        <v>11</v>
      </c>
      <c r="B2" s="186"/>
      <c r="C2" s="186"/>
      <c r="D2" s="187"/>
      <c r="E2" s="106">
        <v>42736</v>
      </c>
      <c r="F2" s="11"/>
      <c r="G2" s="113" t="s">
        <v>33</v>
      </c>
      <c r="H2" s="106">
        <v>43100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88" t="s">
        <v>9</v>
      </c>
      <c r="B4" s="189"/>
      <c r="C4" s="189"/>
      <c r="D4" s="189"/>
      <c r="E4" s="189"/>
      <c r="F4" s="189"/>
      <c r="G4" s="189"/>
      <c r="H4" s="189"/>
      <c r="I4" s="190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77" t="s">
        <v>36</v>
      </c>
      <c r="B6" s="173"/>
      <c r="C6" s="158" t="s">
        <v>291</v>
      </c>
      <c r="D6" s="159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91" t="s">
        <v>12</v>
      </c>
      <c r="B8" s="192"/>
      <c r="C8" s="158" t="s">
        <v>292</v>
      </c>
      <c r="D8" s="159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82" t="s">
        <v>13</v>
      </c>
      <c r="B10" s="183"/>
      <c r="C10" s="158" t="s">
        <v>293</v>
      </c>
      <c r="D10" s="159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84"/>
      <c r="B11" s="183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0" t="s">
        <v>14</v>
      </c>
      <c r="B12" s="169"/>
      <c r="C12" s="145" t="s">
        <v>294</v>
      </c>
      <c r="D12" s="179"/>
      <c r="E12" s="179"/>
      <c r="F12" s="179"/>
      <c r="G12" s="179"/>
      <c r="H12" s="179"/>
      <c r="I12" s="133"/>
      <c r="J12" s="9"/>
      <c r="K12" s="9"/>
      <c r="L12" s="9"/>
    </row>
    <row r="13" spans="1:12" ht="12.75">
      <c r="A13" s="115"/>
      <c r="B13" s="116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0" t="s">
        <v>15</v>
      </c>
      <c r="B14" s="169"/>
      <c r="C14" s="180">
        <v>23000</v>
      </c>
      <c r="D14" s="181"/>
      <c r="E14" s="14"/>
      <c r="F14" s="145" t="s">
        <v>6</v>
      </c>
      <c r="G14" s="179"/>
      <c r="H14" s="179"/>
      <c r="I14" s="133"/>
      <c r="J14" s="9"/>
      <c r="K14" s="9"/>
      <c r="L14" s="9"/>
    </row>
    <row r="15" spans="1:12" ht="12.75">
      <c r="A15" s="115"/>
      <c r="B15" s="116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0" t="s">
        <v>16</v>
      </c>
      <c r="B16" s="169"/>
      <c r="C16" s="145" t="s">
        <v>7</v>
      </c>
      <c r="D16" s="179"/>
      <c r="E16" s="179"/>
      <c r="F16" s="179"/>
      <c r="G16" s="179"/>
      <c r="H16" s="179"/>
      <c r="I16" s="133"/>
      <c r="J16" s="9"/>
      <c r="K16" s="9"/>
      <c r="L16" s="9"/>
    </row>
    <row r="17" spans="1:12" ht="12.75">
      <c r="A17" s="115"/>
      <c r="B17" s="116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0" t="s">
        <v>17</v>
      </c>
      <c r="B18" s="169"/>
      <c r="C18" s="174" t="s">
        <v>295</v>
      </c>
      <c r="D18" s="175"/>
      <c r="E18" s="175"/>
      <c r="F18" s="175"/>
      <c r="G18" s="175"/>
      <c r="H18" s="175"/>
      <c r="I18" s="176"/>
      <c r="J18" s="9"/>
      <c r="K18" s="9"/>
      <c r="L18" s="9"/>
    </row>
    <row r="19" spans="1:12" ht="12.75">
      <c r="A19" s="115"/>
      <c r="B19" s="116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0" t="s">
        <v>18</v>
      </c>
      <c r="B20" s="169"/>
      <c r="C20" s="174" t="s">
        <v>296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 ht="12.75">
      <c r="A21" s="115"/>
      <c r="B21" s="116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0" t="s">
        <v>19</v>
      </c>
      <c r="B22" s="169"/>
      <c r="C22" s="107">
        <v>520</v>
      </c>
      <c r="D22" s="145" t="s">
        <v>6</v>
      </c>
      <c r="E22" s="170"/>
      <c r="F22" s="171"/>
      <c r="G22" s="177"/>
      <c r="H22" s="178"/>
      <c r="I22" s="83"/>
      <c r="J22" s="9"/>
      <c r="K22" s="9"/>
      <c r="L22" s="9"/>
    </row>
    <row r="23" spans="1:12" ht="12.75">
      <c r="A23" s="115"/>
      <c r="B23" s="116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0" t="s">
        <v>20</v>
      </c>
      <c r="B24" s="169"/>
      <c r="C24" s="107">
        <v>13</v>
      </c>
      <c r="D24" s="145" t="s">
        <v>37</v>
      </c>
      <c r="E24" s="170"/>
      <c r="F24" s="170"/>
      <c r="G24" s="171"/>
      <c r="H24" s="45" t="s">
        <v>24</v>
      </c>
      <c r="I24" s="122">
        <v>136</v>
      </c>
      <c r="J24" s="9"/>
      <c r="K24" s="9"/>
      <c r="L24" s="9"/>
    </row>
    <row r="25" spans="1:12" ht="12.75">
      <c r="A25" s="115"/>
      <c r="B25" s="116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0" t="s">
        <v>21</v>
      </c>
      <c r="B26" s="169"/>
      <c r="C26" s="108" t="s">
        <v>290</v>
      </c>
      <c r="D26" s="23"/>
      <c r="E26" s="31"/>
      <c r="F26" s="22"/>
      <c r="G26" s="172" t="s">
        <v>32</v>
      </c>
      <c r="H26" s="173"/>
      <c r="I26" s="109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62" t="s">
        <v>22</v>
      </c>
      <c r="B28" s="163"/>
      <c r="C28" s="164"/>
      <c r="D28" s="164"/>
      <c r="E28" s="165" t="s">
        <v>23</v>
      </c>
      <c r="F28" s="166"/>
      <c r="G28" s="166"/>
      <c r="H28" s="167" t="s">
        <v>1</v>
      </c>
      <c r="I28" s="168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5"/>
      <c r="B30" s="156"/>
      <c r="C30" s="156"/>
      <c r="D30" s="157"/>
      <c r="E30" s="155"/>
      <c r="F30" s="156"/>
      <c r="G30" s="156"/>
      <c r="H30" s="158"/>
      <c r="I30" s="159"/>
      <c r="J30" s="9"/>
      <c r="K30" s="9"/>
      <c r="L30" s="9"/>
    </row>
    <row r="31" spans="1:12" ht="12.75">
      <c r="A31" s="80"/>
      <c r="B31" s="20"/>
      <c r="C31" s="19"/>
      <c r="D31" s="160"/>
      <c r="E31" s="160"/>
      <c r="F31" s="160"/>
      <c r="G31" s="161"/>
      <c r="H31" s="14"/>
      <c r="I31" s="87"/>
      <c r="J31" s="9"/>
      <c r="K31" s="9"/>
      <c r="L31" s="9"/>
    </row>
    <row r="32" spans="1:12" ht="12.75">
      <c r="A32" s="155"/>
      <c r="B32" s="156"/>
      <c r="C32" s="156"/>
      <c r="D32" s="157"/>
      <c r="E32" s="155"/>
      <c r="F32" s="156"/>
      <c r="G32" s="156"/>
      <c r="H32" s="158"/>
      <c r="I32" s="159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5"/>
      <c r="B34" s="156"/>
      <c r="C34" s="156"/>
      <c r="D34" s="157"/>
      <c r="E34" s="155"/>
      <c r="F34" s="156"/>
      <c r="G34" s="156"/>
      <c r="H34" s="158"/>
      <c r="I34" s="159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5"/>
      <c r="B36" s="156"/>
      <c r="C36" s="156"/>
      <c r="D36" s="157"/>
      <c r="E36" s="155"/>
      <c r="F36" s="156"/>
      <c r="G36" s="156"/>
      <c r="H36" s="158"/>
      <c r="I36" s="159"/>
      <c r="J36" s="9"/>
      <c r="K36" s="9"/>
      <c r="L36" s="9"/>
    </row>
    <row r="37" spans="1:12" ht="12.75">
      <c r="A37" s="89"/>
      <c r="B37" s="28"/>
      <c r="C37" s="150"/>
      <c r="D37" s="151"/>
      <c r="E37" s="14"/>
      <c r="F37" s="150"/>
      <c r="G37" s="151"/>
      <c r="H37" s="14"/>
      <c r="I37" s="81"/>
      <c r="J37" s="9"/>
      <c r="K37" s="9"/>
      <c r="L37" s="9"/>
    </row>
    <row r="38" spans="1:12" ht="12.75">
      <c r="A38" s="155"/>
      <c r="B38" s="156"/>
      <c r="C38" s="156"/>
      <c r="D38" s="157"/>
      <c r="E38" s="155"/>
      <c r="F38" s="156"/>
      <c r="G38" s="156"/>
      <c r="H38" s="158"/>
      <c r="I38" s="159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5"/>
      <c r="B40" s="156"/>
      <c r="C40" s="156"/>
      <c r="D40" s="157"/>
      <c r="E40" s="155"/>
      <c r="F40" s="156"/>
      <c r="G40" s="156"/>
      <c r="H40" s="158"/>
      <c r="I40" s="159"/>
      <c r="J40" s="9"/>
      <c r="K40" s="9"/>
      <c r="L40" s="9"/>
    </row>
    <row r="41" spans="1:12" ht="12.75">
      <c r="A41" s="110"/>
      <c r="B41" s="31"/>
      <c r="C41" s="31"/>
      <c r="D41" s="31"/>
      <c r="E41" s="21"/>
      <c r="F41" s="111"/>
      <c r="G41" s="111"/>
      <c r="H41" s="112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25" t="s">
        <v>25</v>
      </c>
      <c r="B44" s="126"/>
      <c r="C44" s="143" t="s">
        <v>301</v>
      </c>
      <c r="D44" s="144"/>
      <c r="E44" s="24"/>
      <c r="F44" s="145" t="s">
        <v>302</v>
      </c>
      <c r="G44" s="146"/>
      <c r="H44" s="146"/>
      <c r="I44" s="147"/>
      <c r="J44" s="9"/>
      <c r="K44" s="9"/>
      <c r="L44" s="9"/>
    </row>
    <row r="45" spans="1:12" ht="12.75">
      <c r="A45" s="117"/>
      <c r="B45" s="114"/>
      <c r="C45" s="150"/>
      <c r="D45" s="151"/>
      <c r="E45" s="14"/>
      <c r="F45" s="150"/>
      <c r="G45" s="152"/>
      <c r="H45" s="33"/>
      <c r="I45" s="93"/>
      <c r="J45" s="9"/>
      <c r="K45" s="9"/>
      <c r="L45" s="9"/>
    </row>
    <row r="46" spans="1:12" ht="12.75" customHeight="1">
      <c r="A46" s="125" t="s">
        <v>26</v>
      </c>
      <c r="B46" s="126"/>
      <c r="C46" s="145" t="s">
        <v>304</v>
      </c>
      <c r="D46" s="153"/>
      <c r="E46" s="153"/>
      <c r="F46" s="153"/>
      <c r="G46" s="153"/>
      <c r="H46" s="153"/>
      <c r="I46" s="154"/>
      <c r="J46" s="9"/>
      <c r="K46" s="9"/>
      <c r="L46" s="9"/>
    </row>
    <row r="47" spans="1:12" ht="12.75">
      <c r="A47" s="115"/>
      <c r="B47" s="116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25" t="s">
        <v>27</v>
      </c>
      <c r="B48" s="126"/>
      <c r="C48" s="132" t="s">
        <v>303</v>
      </c>
      <c r="D48" s="128"/>
      <c r="E48" s="129"/>
      <c r="F48" s="14"/>
      <c r="G48" s="45" t="s">
        <v>30</v>
      </c>
      <c r="H48" s="132" t="s">
        <v>309</v>
      </c>
      <c r="I48" s="129"/>
      <c r="J48" s="9"/>
      <c r="K48" s="9"/>
      <c r="L48" s="9"/>
    </row>
    <row r="49" spans="1:12" ht="12.75">
      <c r="A49" s="115"/>
      <c r="B49" s="116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25" t="s">
        <v>17</v>
      </c>
      <c r="B50" s="126"/>
      <c r="C50" s="127" t="s">
        <v>295</v>
      </c>
      <c r="D50" s="128"/>
      <c r="E50" s="128"/>
      <c r="F50" s="128"/>
      <c r="G50" s="128"/>
      <c r="H50" s="128"/>
      <c r="I50" s="129"/>
      <c r="J50" s="9"/>
      <c r="K50" s="9"/>
      <c r="L50" s="9"/>
    </row>
    <row r="51" spans="1:12" ht="12.75">
      <c r="A51" s="115"/>
      <c r="B51" s="116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0" t="s">
        <v>28</v>
      </c>
      <c r="B52" s="131"/>
      <c r="C52" s="132" t="s">
        <v>305</v>
      </c>
      <c r="D52" s="128"/>
      <c r="E52" s="128"/>
      <c r="F52" s="128"/>
      <c r="G52" s="128"/>
      <c r="H52" s="128"/>
      <c r="I52" s="133"/>
      <c r="J52" s="9"/>
      <c r="K52" s="9"/>
      <c r="L52" s="9"/>
    </row>
    <row r="53" spans="1:12" ht="12.75">
      <c r="A53" s="94"/>
      <c r="B53" s="18"/>
      <c r="C53" s="139" t="s">
        <v>29</v>
      </c>
      <c r="D53" s="139"/>
      <c r="E53" s="139"/>
      <c r="F53" s="139"/>
      <c r="G53" s="139"/>
      <c r="H53" s="139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34" t="s">
        <v>34</v>
      </c>
      <c r="C55" s="135"/>
      <c r="D55" s="135"/>
      <c r="E55" s="135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36" t="s">
        <v>41</v>
      </c>
      <c r="C56" s="137"/>
      <c r="D56" s="137"/>
      <c r="E56" s="137"/>
      <c r="F56" s="137"/>
      <c r="G56" s="137"/>
      <c r="H56" s="137"/>
      <c r="I56" s="138"/>
      <c r="J56" s="9"/>
      <c r="K56" s="9"/>
      <c r="L56" s="9"/>
    </row>
    <row r="57" spans="1:12" ht="12.75">
      <c r="A57" s="94"/>
      <c r="B57" s="136" t="s">
        <v>42</v>
      </c>
      <c r="C57" s="137"/>
      <c r="D57" s="137"/>
      <c r="E57" s="137"/>
      <c r="F57" s="137"/>
      <c r="G57" s="137"/>
      <c r="H57" s="137"/>
      <c r="I57" s="96"/>
      <c r="J57" s="9"/>
      <c r="K57" s="9"/>
      <c r="L57" s="9"/>
    </row>
    <row r="58" spans="1:12" ht="12.75">
      <c r="A58" s="94"/>
      <c r="B58" s="136" t="s">
        <v>39</v>
      </c>
      <c r="C58" s="137"/>
      <c r="D58" s="137"/>
      <c r="E58" s="137"/>
      <c r="F58" s="137"/>
      <c r="G58" s="137"/>
      <c r="H58" s="137"/>
      <c r="I58" s="138"/>
      <c r="J58" s="9"/>
      <c r="K58" s="9"/>
      <c r="L58" s="9"/>
    </row>
    <row r="59" spans="1:12" ht="12.75">
      <c r="A59" s="94"/>
      <c r="B59" s="136" t="s">
        <v>40</v>
      </c>
      <c r="C59" s="137"/>
      <c r="D59" s="137"/>
      <c r="E59" s="137"/>
      <c r="F59" s="137"/>
      <c r="G59" s="137"/>
      <c r="H59" s="137"/>
      <c r="I59" s="138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40" t="s">
        <v>35</v>
      </c>
      <c r="H62" s="141"/>
      <c r="I62" s="142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23"/>
      <c r="H63" s="124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193" t="s">
        <v>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306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297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53" t="s">
        <v>46</v>
      </c>
      <c r="K4" s="54" t="s">
        <v>45</v>
      </c>
    </row>
    <row r="5" spans="1:11" ht="12.75">
      <c r="A5" s="201">
        <v>1</v>
      </c>
      <c r="B5" s="202"/>
      <c r="C5" s="202"/>
      <c r="D5" s="202"/>
      <c r="E5" s="202"/>
      <c r="F5" s="202"/>
      <c r="G5" s="202"/>
      <c r="H5" s="203"/>
      <c r="I5" s="51">
        <v>2</v>
      </c>
      <c r="J5" s="50">
        <v>3</v>
      </c>
      <c r="K5" s="50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 customHeight="1">
      <c r="A7" s="207" t="s">
        <v>48</v>
      </c>
      <c r="B7" s="208"/>
      <c r="C7" s="208"/>
      <c r="D7" s="208"/>
      <c r="E7" s="208"/>
      <c r="F7" s="208"/>
      <c r="G7" s="208"/>
      <c r="H7" s="209"/>
      <c r="I7" s="3">
        <v>1</v>
      </c>
      <c r="J7" s="5">
        <v>0</v>
      </c>
      <c r="K7" s="5">
        <v>0</v>
      </c>
    </row>
    <row r="8" spans="1:11" ht="12.75" customHeight="1">
      <c r="A8" s="210" t="s">
        <v>49</v>
      </c>
      <c r="B8" s="211"/>
      <c r="C8" s="211"/>
      <c r="D8" s="211"/>
      <c r="E8" s="211"/>
      <c r="F8" s="211"/>
      <c r="G8" s="211"/>
      <c r="H8" s="212"/>
      <c r="I8" s="1">
        <v>2</v>
      </c>
      <c r="J8" s="47">
        <f>J9+J16+J26+J35+J39</f>
        <v>1428139813</v>
      </c>
      <c r="K8" s="47">
        <f>K9+K16+K26+K35+K39</f>
        <v>1203337183</v>
      </c>
    </row>
    <row r="9" spans="1:11" ht="12.75" customHeight="1">
      <c r="A9" s="213" t="s">
        <v>50</v>
      </c>
      <c r="B9" s="214"/>
      <c r="C9" s="214"/>
      <c r="D9" s="214"/>
      <c r="E9" s="214"/>
      <c r="F9" s="214"/>
      <c r="G9" s="214"/>
      <c r="H9" s="215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3" t="s">
        <v>51</v>
      </c>
      <c r="B10" s="214"/>
      <c r="C10" s="214"/>
      <c r="D10" s="214"/>
      <c r="E10" s="214"/>
      <c r="F10" s="214"/>
      <c r="G10" s="214"/>
      <c r="H10" s="215"/>
      <c r="I10" s="1">
        <v>4</v>
      </c>
      <c r="J10" s="6">
        <v>0</v>
      </c>
      <c r="K10" s="6">
        <v>0</v>
      </c>
    </row>
    <row r="11" spans="1:11" ht="18.75" customHeight="1">
      <c r="A11" s="213" t="s">
        <v>52</v>
      </c>
      <c r="B11" s="214"/>
      <c r="C11" s="214"/>
      <c r="D11" s="214"/>
      <c r="E11" s="214"/>
      <c r="F11" s="214"/>
      <c r="G11" s="214"/>
      <c r="H11" s="215"/>
      <c r="I11" s="1">
        <v>5</v>
      </c>
      <c r="J11" s="6">
        <v>0</v>
      </c>
      <c r="K11" s="6">
        <v>0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6">
        <v>0</v>
      </c>
      <c r="K12" s="6">
        <v>0</v>
      </c>
    </row>
    <row r="13" spans="1:11" ht="12.75" customHeight="1">
      <c r="A13" s="213" t="s">
        <v>53</v>
      </c>
      <c r="B13" s="214"/>
      <c r="C13" s="214"/>
      <c r="D13" s="214"/>
      <c r="E13" s="214"/>
      <c r="F13" s="214"/>
      <c r="G13" s="214"/>
      <c r="H13" s="215"/>
      <c r="I13" s="1">
        <v>7</v>
      </c>
      <c r="J13" s="6">
        <v>0</v>
      </c>
      <c r="K13" s="6">
        <v>0</v>
      </c>
    </row>
    <row r="14" spans="1:11" ht="12.75" customHeight="1">
      <c r="A14" s="213" t="s">
        <v>54</v>
      </c>
      <c r="B14" s="214"/>
      <c r="C14" s="214"/>
      <c r="D14" s="214"/>
      <c r="E14" s="214"/>
      <c r="F14" s="214"/>
      <c r="G14" s="214"/>
      <c r="H14" s="215"/>
      <c r="I14" s="1">
        <v>8</v>
      </c>
      <c r="J14" s="6">
        <v>0</v>
      </c>
      <c r="K14" s="6">
        <v>0</v>
      </c>
    </row>
    <row r="15" spans="1:11" ht="12.75" customHeight="1">
      <c r="A15" s="213" t="s">
        <v>55</v>
      </c>
      <c r="B15" s="214"/>
      <c r="C15" s="214"/>
      <c r="D15" s="214"/>
      <c r="E15" s="214"/>
      <c r="F15" s="214"/>
      <c r="G15" s="214"/>
      <c r="H15" s="215"/>
      <c r="I15" s="1">
        <v>9</v>
      </c>
      <c r="J15" s="6">
        <v>0</v>
      </c>
      <c r="K15" s="6">
        <v>0</v>
      </c>
    </row>
    <row r="16" spans="1:11" ht="12.75" customHeight="1">
      <c r="A16" s="213" t="s">
        <v>56</v>
      </c>
      <c r="B16" s="214"/>
      <c r="C16" s="214"/>
      <c r="D16" s="214"/>
      <c r="E16" s="214"/>
      <c r="F16" s="214"/>
      <c r="G16" s="214"/>
      <c r="H16" s="215"/>
      <c r="I16" s="1">
        <v>10</v>
      </c>
      <c r="J16" s="47">
        <f>SUM(J17:J25)</f>
        <v>1428139813</v>
      </c>
      <c r="K16" s="47">
        <f>SUM(K17:K25)</f>
        <v>1203337183</v>
      </c>
    </row>
    <row r="17" spans="1:11" ht="12.75" customHeight="1">
      <c r="A17" s="213" t="s">
        <v>57</v>
      </c>
      <c r="B17" s="214"/>
      <c r="C17" s="214"/>
      <c r="D17" s="214"/>
      <c r="E17" s="214"/>
      <c r="F17" s="214"/>
      <c r="G17" s="214"/>
      <c r="H17" s="215"/>
      <c r="I17" s="1">
        <v>11</v>
      </c>
      <c r="J17" s="6">
        <v>0</v>
      </c>
      <c r="K17" s="6">
        <v>0</v>
      </c>
    </row>
    <row r="18" spans="1:11" ht="12.75" customHeight="1">
      <c r="A18" s="213" t="s">
        <v>58</v>
      </c>
      <c r="B18" s="214"/>
      <c r="C18" s="214"/>
      <c r="D18" s="214"/>
      <c r="E18" s="214"/>
      <c r="F18" s="214"/>
      <c r="G18" s="214"/>
      <c r="H18" s="215"/>
      <c r="I18" s="1">
        <v>12</v>
      </c>
      <c r="J18" s="6">
        <v>0</v>
      </c>
      <c r="K18" s="6">
        <v>0</v>
      </c>
    </row>
    <row r="19" spans="1:11" ht="12.75" customHeight="1">
      <c r="A19" s="213" t="s">
        <v>59</v>
      </c>
      <c r="B19" s="214"/>
      <c r="C19" s="214"/>
      <c r="D19" s="214"/>
      <c r="E19" s="214"/>
      <c r="F19" s="214"/>
      <c r="G19" s="214"/>
      <c r="H19" s="215"/>
      <c r="I19" s="1">
        <v>13</v>
      </c>
      <c r="J19" s="6">
        <v>1428110638</v>
      </c>
      <c r="K19" s="6">
        <v>1203317758</v>
      </c>
    </row>
    <row r="20" spans="1:11" ht="12.75" customHeight="1">
      <c r="A20" s="213" t="s">
        <v>60</v>
      </c>
      <c r="B20" s="214"/>
      <c r="C20" s="214"/>
      <c r="D20" s="214"/>
      <c r="E20" s="214"/>
      <c r="F20" s="214"/>
      <c r="G20" s="214"/>
      <c r="H20" s="215"/>
      <c r="I20" s="1">
        <v>14</v>
      </c>
      <c r="J20" s="6">
        <v>29175</v>
      </c>
      <c r="K20" s="6">
        <v>19425</v>
      </c>
    </row>
    <row r="21" spans="1:11" ht="12.75" customHeight="1">
      <c r="A21" s="213" t="s">
        <v>61</v>
      </c>
      <c r="B21" s="214"/>
      <c r="C21" s="214"/>
      <c r="D21" s="214"/>
      <c r="E21" s="214"/>
      <c r="F21" s="214"/>
      <c r="G21" s="214"/>
      <c r="H21" s="215"/>
      <c r="I21" s="1">
        <v>15</v>
      </c>
      <c r="J21" s="6">
        <v>0</v>
      </c>
      <c r="K21" s="6">
        <v>0</v>
      </c>
    </row>
    <row r="22" spans="1:11" ht="12.75" customHeight="1">
      <c r="A22" s="213" t="s">
        <v>62</v>
      </c>
      <c r="B22" s="214"/>
      <c r="C22" s="214"/>
      <c r="D22" s="214"/>
      <c r="E22" s="214"/>
      <c r="F22" s="214"/>
      <c r="G22" s="214"/>
      <c r="H22" s="215"/>
      <c r="I22" s="1">
        <v>16</v>
      </c>
      <c r="J22" s="6">
        <v>0</v>
      </c>
      <c r="K22" s="6">
        <v>0</v>
      </c>
    </row>
    <row r="23" spans="1:11" ht="12.75" customHeight="1">
      <c r="A23" s="213" t="s">
        <v>63</v>
      </c>
      <c r="B23" s="214"/>
      <c r="C23" s="214"/>
      <c r="D23" s="214"/>
      <c r="E23" s="214"/>
      <c r="F23" s="214"/>
      <c r="G23" s="214"/>
      <c r="H23" s="215"/>
      <c r="I23" s="1">
        <v>17</v>
      </c>
      <c r="J23" s="6">
        <v>0</v>
      </c>
      <c r="K23" s="6">
        <v>0</v>
      </c>
    </row>
    <row r="24" spans="1:11" ht="12.75" customHeight="1">
      <c r="A24" s="213" t="s">
        <v>64</v>
      </c>
      <c r="B24" s="214"/>
      <c r="C24" s="214"/>
      <c r="D24" s="214"/>
      <c r="E24" s="214"/>
      <c r="F24" s="214"/>
      <c r="G24" s="214"/>
      <c r="H24" s="215"/>
      <c r="I24" s="1">
        <v>18</v>
      </c>
      <c r="J24" s="6">
        <v>0</v>
      </c>
      <c r="K24" s="6">
        <v>0</v>
      </c>
    </row>
    <row r="25" spans="1:11" ht="12.75" customHeight="1">
      <c r="A25" s="213" t="s">
        <v>65</v>
      </c>
      <c r="B25" s="214"/>
      <c r="C25" s="214"/>
      <c r="D25" s="214"/>
      <c r="E25" s="214"/>
      <c r="F25" s="214"/>
      <c r="G25" s="214"/>
      <c r="H25" s="215"/>
      <c r="I25" s="1">
        <v>19</v>
      </c>
      <c r="J25" s="6">
        <v>0</v>
      </c>
      <c r="K25" s="6">
        <v>0</v>
      </c>
    </row>
    <row r="26" spans="1:11" ht="12.75" customHeight="1">
      <c r="A26" s="213" t="s">
        <v>66</v>
      </c>
      <c r="B26" s="214"/>
      <c r="C26" s="214"/>
      <c r="D26" s="214"/>
      <c r="E26" s="214"/>
      <c r="F26" s="214"/>
      <c r="G26" s="214"/>
      <c r="H26" s="215"/>
      <c r="I26" s="1">
        <v>20</v>
      </c>
      <c r="J26" s="47">
        <f>SUM(J27:J34)</f>
        <v>0</v>
      </c>
      <c r="K26" s="47">
        <f>SUM(K27:K34)</f>
        <v>0</v>
      </c>
    </row>
    <row r="27" spans="1:11" ht="12.75" customHeight="1">
      <c r="A27" s="213" t="s">
        <v>67</v>
      </c>
      <c r="B27" s="214"/>
      <c r="C27" s="214"/>
      <c r="D27" s="214"/>
      <c r="E27" s="214"/>
      <c r="F27" s="214"/>
      <c r="G27" s="214"/>
      <c r="H27" s="215"/>
      <c r="I27" s="1">
        <v>21</v>
      </c>
      <c r="J27" s="6">
        <v>0</v>
      </c>
      <c r="K27" s="6">
        <v>0</v>
      </c>
    </row>
    <row r="28" spans="1:11" ht="12.75" customHeight="1">
      <c r="A28" s="213" t="s">
        <v>68</v>
      </c>
      <c r="B28" s="214"/>
      <c r="C28" s="214"/>
      <c r="D28" s="214"/>
      <c r="E28" s="214"/>
      <c r="F28" s="214"/>
      <c r="G28" s="214"/>
      <c r="H28" s="215"/>
      <c r="I28" s="1">
        <v>22</v>
      </c>
      <c r="J28" s="6">
        <v>0</v>
      </c>
      <c r="K28" s="6">
        <v>0</v>
      </c>
    </row>
    <row r="29" spans="1:11" ht="12.75" customHeight="1">
      <c r="A29" s="213" t="s">
        <v>69</v>
      </c>
      <c r="B29" s="214"/>
      <c r="C29" s="214"/>
      <c r="D29" s="214"/>
      <c r="E29" s="214"/>
      <c r="F29" s="214"/>
      <c r="G29" s="214"/>
      <c r="H29" s="215"/>
      <c r="I29" s="1">
        <v>23</v>
      </c>
      <c r="J29" s="6">
        <v>0</v>
      </c>
      <c r="K29" s="6">
        <v>0</v>
      </c>
    </row>
    <row r="30" spans="1:11" ht="12.75" customHeight="1">
      <c r="A30" s="213" t="s">
        <v>70</v>
      </c>
      <c r="B30" s="214"/>
      <c r="C30" s="214"/>
      <c r="D30" s="214"/>
      <c r="E30" s="214"/>
      <c r="F30" s="214"/>
      <c r="G30" s="214"/>
      <c r="H30" s="215"/>
      <c r="I30" s="1">
        <v>24</v>
      </c>
      <c r="J30" s="6">
        <v>0</v>
      </c>
      <c r="K30" s="6">
        <v>0</v>
      </c>
    </row>
    <row r="31" spans="1:11" ht="12.75" customHeight="1">
      <c r="A31" s="213" t="s">
        <v>71</v>
      </c>
      <c r="B31" s="214"/>
      <c r="C31" s="214"/>
      <c r="D31" s="214"/>
      <c r="E31" s="214"/>
      <c r="F31" s="214"/>
      <c r="G31" s="214"/>
      <c r="H31" s="215"/>
      <c r="I31" s="1">
        <v>25</v>
      </c>
      <c r="J31" s="6">
        <v>0</v>
      </c>
      <c r="K31" s="6">
        <v>0</v>
      </c>
    </row>
    <row r="32" spans="1:11" ht="12.75" customHeight="1">
      <c r="A32" s="213" t="s">
        <v>72</v>
      </c>
      <c r="B32" s="214"/>
      <c r="C32" s="214"/>
      <c r="D32" s="214"/>
      <c r="E32" s="214"/>
      <c r="F32" s="214"/>
      <c r="G32" s="214"/>
      <c r="H32" s="215"/>
      <c r="I32" s="1">
        <v>26</v>
      </c>
      <c r="J32" s="6">
        <v>0</v>
      </c>
      <c r="K32" s="6">
        <v>0</v>
      </c>
    </row>
    <row r="33" spans="1:11" ht="12.75" customHeight="1">
      <c r="A33" s="213" t="s">
        <v>73</v>
      </c>
      <c r="B33" s="214"/>
      <c r="C33" s="214"/>
      <c r="D33" s="214"/>
      <c r="E33" s="214"/>
      <c r="F33" s="214"/>
      <c r="G33" s="214"/>
      <c r="H33" s="215"/>
      <c r="I33" s="1">
        <v>27</v>
      </c>
      <c r="J33" s="6">
        <v>0</v>
      </c>
      <c r="K33" s="6">
        <v>0</v>
      </c>
    </row>
    <row r="34" spans="1:11" ht="12.75" customHeight="1">
      <c r="A34" s="213" t="s">
        <v>298</v>
      </c>
      <c r="B34" s="214"/>
      <c r="C34" s="214"/>
      <c r="D34" s="214"/>
      <c r="E34" s="214"/>
      <c r="F34" s="214"/>
      <c r="G34" s="214"/>
      <c r="H34" s="215"/>
      <c r="I34" s="1">
        <v>28</v>
      </c>
      <c r="J34" s="6">
        <v>0</v>
      </c>
      <c r="K34" s="6">
        <v>0</v>
      </c>
    </row>
    <row r="35" spans="1:11" ht="12.75" customHeight="1">
      <c r="A35" s="213" t="s">
        <v>74</v>
      </c>
      <c r="B35" s="214"/>
      <c r="C35" s="214"/>
      <c r="D35" s="214"/>
      <c r="E35" s="214"/>
      <c r="F35" s="214"/>
      <c r="G35" s="214"/>
      <c r="H35" s="215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3" t="s">
        <v>75</v>
      </c>
      <c r="B36" s="214"/>
      <c r="C36" s="214"/>
      <c r="D36" s="214"/>
      <c r="E36" s="214"/>
      <c r="F36" s="214"/>
      <c r="G36" s="214"/>
      <c r="H36" s="215"/>
      <c r="I36" s="1">
        <v>30</v>
      </c>
      <c r="J36" s="6">
        <v>0</v>
      </c>
      <c r="K36" s="6">
        <v>0</v>
      </c>
    </row>
    <row r="37" spans="1:11" ht="12.75" customHeight="1">
      <c r="A37" s="213" t="s">
        <v>76</v>
      </c>
      <c r="B37" s="214"/>
      <c r="C37" s="214"/>
      <c r="D37" s="214"/>
      <c r="E37" s="214"/>
      <c r="F37" s="214"/>
      <c r="G37" s="214"/>
      <c r="H37" s="215"/>
      <c r="I37" s="1">
        <v>31</v>
      </c>
      <c r="J37" s="6">
        <v>0</v>
      </c>
      <c r="K37" s="6">
        <v>0</v>
      </c>
    </row>
    <row r="38" spans="1:11" ht="12.75" customHeight="1">
      <c r="A38" s="213" t="s">
        <v>77</v>
      </c>
      <c r="B38" s="214"/>
      <c r="C38" s="214"/>
      <c r="D38" s="214"/>
      <c r="E38" s="214"/>
      <c r="F38" s="214"/>
      <c r="G38" s="214"/>
      <c r="H38" s="215"/>
      <c r="I38" s="1">
        <v>32</v>
      </c>
      <c r="J38" s="6">
        <v>0</v>
      </c>
      <c r="K38" s="6">
        <v>0</v>
      </c>
    </row>
    <row r="39" spans="1:11" ht="12.75" customHeight="1">
      <c r="A39" s="213" t="s">
        <v>78</v>
      </c>
      <c r="B39" s="214"/>
      <c r="C39" s="214"/>
      <c r="D39" s="214"/>
      <c r="E39" s="214"/>
      <c r="F39" s="214"/>
      <c r="G39" s="214"/>
      <c r="H39" s="215"/>
      <c r="I39" s="1">
        <v>33</v>
      </c>
      <c r="J39" s="6">
        <v>0</v>
      </c>
      <c r="K39" s="6">
        <v>0</v>
      </c>
    </row>
    <row r="40" spans="1:11" ht="12.75" customHeight="1">
      <c r="A40" s="210" t="s">
        <v>79</v>
      </c>
      <c r="B40" s="211"/>
      <c r="C40" s="211"/>
      <c r="D40" s="211"/>
      <c r="E40" s="211"/>
      <c r="F40" s="211"/>
      <c r="G40" s="211"/>
      <c r="H40" s="212"/>
      <c r="I40" s="1">
        <v>34</v>
      </c>
      <c r="J40" s="47">
        <f>J41+J49+J56+J64</f>
        <v>63278551</v>
      </c>
      <c r="K40" s="47">
        <f>K41+K49+K56+K64</f>
        <v>89735865</v>
      </c>
    </row>
    <row r="41" spans="1:11" ht="12.75" customHeight="1">
      <c r="A41" s="213" t="s">
        <v>80</v>
      </c>
      <c r="B41" s="214"/>
      <c r="C41" s="214"/>
      <c r="D41" s="214"/>
      <c r="E41" s="214"/>
      <c r="F41" s="214"/>
      <c r="G41" s="214"/>
      <c r="H41" s="215"/>
      <c r="I41" s="1">
        <v>35</v>
      </c>
      <c r="J41" s="47">
        <f>SUM(J42:J48)</f>
        <v>10805560</v>
      </c>
      <c r="K41" s="47">
        <f>SUM(K42:K48)</f>
        <v>8370175</v>
      </c>
    </row>
    <row r="42" spans="1:11" ht="12.75" customHeight="1">
      <c r="A42" s="213" t="s">
        <v>81</v>
      </c>
      <c r="B42" s="214"/>
      <c r="C42" s="214"/>
      <c r="D42" s="214"/>
      <c r="E42" s="214"/>
      <c r="F42" s="214"/>
      <c r="G42" s="214"/>
      <c r="H42" s="215"/>
      <c r="I42" s="1">
        <v>36</v>
      </c>
      <c r="J42" s="6">
        <v>10805560</v>
      </c>
      <c r="K42" s="6">
        <v>8370175</v>
      </c>
    </row>
    <row r="43" spans="1:11" ht="12.75" customHeight="1">
      <c r="A43" s="213" t="s">
        <v>82</v>
      </c>
      <c r="B43" s="214"/>
      <c r="C43" s="214"/>
      <c r="D43" s="214"/>
      <c r="E43" s="214"/>
      <c r="F43" s="214"/>
      <c r="G43" s="214"/>
      <c r="H43" s="215"/>
      <c r="I43" s="1">
        <v>37</v>
      </c>
      <c r="J43" s="6">
        <v>0</v>
      </c>
      <c r="K43" s="6">
        <v>0</v>
      </c>
    </row>
    <row r="44" spans="1:11" ht="12.75" customHeight="1">
      <c r="A44" s="213" t="s">
        <v>83</v>
      </c>
      <c r="B44" s="214"/>
      <c r="C44" s="214"/>
      <c r="D44" s="214"/>
      <c r="E44" s="214"/>
      <c r="F44" s="214"/>
      <c r="G44" s="214"/>
      <c r="H44" s="215"/>
      <c r="I44" s="1">
        <v>38</v>
      </c>
      <c r="J44" s="6">
        <v>0</v>
      </c>
      <c r="K44" s="6">
        <v>0</v>
      </c>
    </row>
    <row r="45" spans="1:11" ht="12.75" customHeight="1">
      <c r="A45" s="213" t="s">
        <v>84</v>
      </c>
      <c r="B45" s="214"/>
      <c r="C45" s="214"/>
      <c r="D45" s="214"/>
      <c r="E45" s="214"/>
      <c r="F45" s="214"/>
      <c r="G45" s="214"/>
      <c r="H45" s="215"/>
      <c r="I45" s="1">
        <v>39</v>
      </c>
      <c r="J45" s="6">
        <v>0</v>
      </c>
      <c r="K45" s="6">
        <v>0</v>
      </c>
    </row>
    <row r="46" spans="1:11" ht="12.75" customHeight="1">
      <c r="A46" s="213" t="s">
        <v>85</v>
      </c>
      <c r="B46" s="214"/>
      <c r="C46" s="214"/>
      <c r="D46" s="214"/>
      <c r="E46" s="214"/>
      <c r="F46" s="214"/>
      <c r="G46" s="214"/>
      <c r="H46" s="215"/>
      <c r="I46" s="1">
        <v>40</v>
      </c>
      <c r="J46" s="6">
        <v>0</v>
      </c>
      <c r="K46" s="6">
        <v>0</v>
      </c>
    </row>
    <row r="47" spans="1:11" ht="12.75" customHeight="1">
      <c r="A47" s="213" t="s">
        <v>86</v>
      </c>
      <c r="B47" s="214"/>
      <c r="C47" s="214"/>
      <c r="D47" s="214"/>
      <c r="E47" s="214"/>
      <c r="F47" s="214"/>
      <c r="G47" s="214"/>
      <c r="H47" s="215"/>
      <c r="I47" s="1">
        <v>41</v>
      </c>
      <c r="J47" s="6">
        <v>0</v>
      </c>
      <c r="K47" s="6">
        <v>0</v>
      </c>
    </row>
    <row r="48" spans="1:11" ht="12.75" customHeight="1">
      <c r="A48" s="213" t="s">
        <v>87</v>
      </c>
      <c r="B48" s="214"/>
      <c r="C48" s="214"/>
      <c r="D48" s="214"/>
      <c r="E48" s="214"/>
      <c r="F48" s="214"/>
      <c r="G48" s="214"/>
      <c r="H48" s="215"/>
      <c r="I48" s="1">
        <v>42</v>
      </c>
      <c r="J48" s="6">
        <v>0</v>
      </c>
      <c r="K48" s="6">
        <v>0</v>
      </c>
    </row>
    <row r="49" spans="1:11" ht="12.75" customHeight="1">
      <c r="A49" s="213" t="s">
        <v>88</v>
      </c>
      <c r="B49" s="214"/>
      <c r="C49" s="214"/>
      <c r="D49" s="214"/>
      <c r="E49" s="214"/>
      <c r="F49" s="214"/>
      <c r="G49" s="214"/>
      <c r="H49" s="215"/>
      <c r="I49" s="1">
        <v>43</v>
      </c>
      <c r="J49" s="47">
        <f>SUM(J50:J55)</f>
        <v>8558419</v>
      </c>
      <c r="K49" s="47">
        <f>SUM(K50:K55)</f>
        <v>17573947</v>
      </c>
    </row>
    <row r="50" spans="1:11" ht="12.75" customHeight="1">
      <c r="A50" s="213" t="s">
        <v>89</v>
      </c>
      <c r="B50" s="214"/>
      <c r="C50" s="214"/>
      <c r="D50" s="214"/>
      <c r="E50" s="214"/>
      <c r="F50" s="214"/>
      <c r="G50" s="214"/>
      <c r="H50" s="215"/>
      <c r="I50" s="1">
        <v>44</v>
      </c>
      <c r="J50" s="6">
        <v>0</v>
      </c>
      <c r="K50" s="6">
        <v>0</v>
      </c>
    </row>
    <row r="51" spans="1:11" ht="12.75" customHeight="1">
      <c r="A51" s="213" t="s">
        <v>90</v>
      </c>
      <c r="B51" s="214"/>
      <c r="C51" s="214"/>
      <c r="D51" s="214"/>
      <c r="E51" s="214"/>
      <c r="F51" s="214"/>
      <c r="G51" s="214"/>
      <c r="H51" s="215"/>
      <c r="I51" s="1">
        <v>45</v>
      </c>
      <c r="J51" s="6">
        <v>6146398</v>
      </c>
      <c r="K51" s="6">
        <v>16700445</v>
      </c>
    </row>
    <row r="52" spans="1:11" ht="12.75" customHeight="1">
      <c r="A52" s="213" t="s">
        <v>91</v>
      </c>
      <c r="B52" s="214"/>
      <c r="C52" s="214"/>
      <c r="D52" s="214"/>
      <c r="E52" s="214"/>
      <c r="F52" s="214"/>
      <c r="G52" s="214"/>
      <c r="H52" s="215"/>
      <c r="I52" s="1">
        <v>46</v>
      </c>
      <c r="J52" s="6">
        <v>0</v>
      </c>
      <c r="K52" s="6">
        <v>0</v>
      </c>
    </row>
    <row r="53" spans="1:11" ht="12.75" customHeight="1">
      <c r="A53" s="213" t="s">
        <v>92</v>
      </c>
      <c r="B53" s="214"/>
      <c r="C53" s="214"/>
      <c r="D53" s="214"/>
      <c r="E53" s="214"/>
      <c r="F53" s="214"/>
      <c r="G53" s="214"/>
      <c r="H53" s="215"/>
      <c r="I53" s="1">
        <v>47</v>
      </c>
      <c r="J53" s="6">
        <v>16753</v>
      </c>
      <c r="K53" s="6">
        <v>6212</v>
      </c>
    </row>
    <row r="54" spans="1:11" ht="12.75" customHeight="1">
      <c r="A54" s="213" t="s">
        <v>93</v>
      </c>
      <c r="B54" s="214"/>
      <c r="C54" s="214"/>
      <c r="D54" s="214"/>
      <c r="E54" s="214"/>
      <c r="F54" s="214"/>
      <c r="G54" s="214"/>
      <c r="H54" s="215"/>
      <c r="I54" s="1">
        <v>48</v>
      </c>
      <c r="J54" s="6">
        <v>42356</v>
      </c>
      <c r="K54" s="6">
        <v>31888</v>
      </c>
    </row>
    <row r="55" spans="1:11" ht="12.75" customHeight="1">
      <c r="A55" s="213" t="s">
        <v>94</v>
      </c>
      <c r="B55" s="214"/>
      <c r="C55" s="214"/>
      <c r="D55" s="214"/>
      <c r="E55" s="214"/>
      <c r="F55" s="214"/>
      <c r="G55" s="214"/>
      <c r="H55" s="215"/>
      <c r="I55" s="1">
        <v>49</v>
      </c>
      <c r="J55" s="6">
        <v>2352912</v>
      </c>
      <c r="K55" s="6">
        <v>835402</v>
      </c>
    </row>
    <row r="56" spans="1:11" ht="12.75" customHeight="1">
      <c r="A56" s="213" t="s">
        <v>95</v>
      </c>
      <c r="B56" s="214"/>
      <c r="C56" s="214"/>
      <c r="D56" s="214"/>
      <c r="E56" s="214"/>
      <c r="F56" s="214"/>
      <c r="G56" s="214"/>
      <c r="H56" s="215"/>
      <c r="I56" s="1">
        <v>50</v>
      </c>
      <c r="J56" s="47">
        <f>SUM(J57:J63)</f>
        <v>7168536</v>
      </c>
      <c r="K56" s="47">
        <f>SUM(K57:K63)</f>
        <v>6269733</v>
      </c>
    </row>
    <row r="57" spans="1:11" ht="12.75" customHeight="1">
      <c r="A57" s="213" t="s">
        <v>67</v>
      </c>
      <c r="B57" s="214"/>
      <c r="C57" s="214"/>
      <c r="D57" s="214"/>
      <c r="E57" s="214"/>
      <c r="F57" s="214"/>
      <c r="G57" s="214"/>
      <c r="H57" s="215"/>
      <c r="I57" s="1">
        <v>51</v>
      </c>
      <c r="J57" s="6">
        <v>0</v>
      </c>
      <c r="K57" s="6"/>
    </row>
    <row r="58" spans="1:11" ht="12.75" customHeight="1">
      <c r="A58" s="213" t="s">
        <v>68</v>
      </c>
      <c r="B58" s="214"/>
      <c r="C58" s="214"/>
      <c r="D58" s="214"/>
      <c r="E58" s="214"/>
      <c r="F58" s="214"/>
      <c r="G58" s="214"/>
      <c r="H58" s="215"/>
      <c r="I58" s="1">
        <v>52</v>
      </c>
      <c r="J58" s="6">
        <v>0</v>
      </c>
      <c r="K58" s="6"/>
    </row>
    <row r="59" spans="1:11" ht="12.75" customHeight="1">
      <c r="A59" s="213" t="s">
        <v>69</v>
      </c>
      <c r="B59" s="214"/>
      <c r="C59" s="214"/>
      <c r="D59" s="214"/>
      <c r="E59" s="214"/>
      <c r="F59" s="214"/>
      <c r="G59" s="214"/>
      <c r="H59" s="215"/>
      <c r="I59" s="1">
        <v>53</v>
      </c>
      <c r="J59" s="6">
        <v>0</v>
      </c>
      <c r="K59" s="6"/>
    </row>
    <row r="60" spans="1:11" ht="12.75" customHeight="1">
      <c r="A60" s="213" t="s">
        <v>70</v>
      </c>
      <c r="B60" s="214"/>
      <c r="C60" s="214"/>
      <c r="D60" s="214"/>
      <c r="E60" s="214"/>
      <c r="F60" s="214"/>
      <c r="G60" s="214"/>
      <c r="H60" s="215"/>
      <c r="I60" s="1">
        <v>54</v>
      </c>
      <c r="J60" s="6">
        <v>0</v>
      </c>
      <c r="K60" s="6"/>
    </row>
    <row r="61" spans="1:11" ht="12.75" customHeight="1">
      <c r="A61" s="213" t="s">
        <v>71</v>
      </c>
      <c r="B61" s="214"/>
      <c r="C61" s="214"/>
      <c r="D61" s="214"/>
      <c r="E61" s="214"/>
      <c r="F61" s="214"/>
      <c r="G61" s="214"/>
      <c r="H61" s="215"/>
      <c r="I61" s="1">
        <v>55</v>
      </c>
      <c r="J61" s="6">
        <v>0</v>
      </c>
      <c r="K61" s="6"/>
    </row>
    <row r="62" spans="1:11" ht="12.75" customHeight="1">
      <c r="A62" s="213" t="s">
        <v>72</v>
      </c>
      <c r="B62" s="214"/>
      <c r="C62" s="214"/>
      <c r="D62" s="214"/>
      <c r="E62" s="214"/>
      <c r="F62" s="214"/>
      <c r="G62" s="214"/>
      <c r="H62" s="215"/>
      <c r="I62" s="1">
        <v>56</v>
      </c>
      <c r="J62" s="6">
        <v>7168536</v>
      </c>
      <c r="K62" s="6">
        <v>6269733</v>
      </c>
    </row>
    <row r="63" spans="1:11" ht="12.75" customHeight="1">
      <c r="A63" s="213" t="s">
        <v>96</v>
      </c>
      <c r="B63" s="214"/>
      <c r="C63" s="214"/>
      <c r="D63" s="214"/>
      <c r="E63" s="214"/>
      <c r="F63" s="214"/>
      <c r="G63" s="214"/>
      <c r="H63" s="215"/>
      <c r="I63" s="1">
        <v>57</v>
      </c>
      <c r="J63" s="6">
        <v>0</v>
      </c>
      <c r="K63" s="6"/>
    </row>
    <row r="64" spans="1:11" ht="12.75" customHeight="1">
      <c r="A64" s="213" t="s">
        <v>97</v>
      </c>
      <c r="B64" s="214"/>
      <c r="C64" s="214"/>
      <c r="D64" s="214"/>
      <c r="E64" s="214"/>
      <c r="F64" s="214"/>
      <c r="G64" s="214"/>
      <c r="H64" s="215"/>
      <c r="I64" s="1">
        <v>58</v>
      </c>
      <c r="J64" s="6">
        <v>36746036</v>
      </c>
      <c r="K64" s="6">
        <v>57522010</v>
      </c>
    </row>
    <row r="65" spans="1:11" ht="12.75" customHeight="1">
      <c r="A65" s="210" t="s">
        <v>98</v>
      </c>
      <c r="B65" s="211"/>
      <c r="C65" s="211"/>
      <c r="D65" s="211"/>
      <c r="E65" s="211"/>
      <c r="F65" s="211"/>
      <c r="G65" s="211"/>
      <c r="H65" s="212"/>
      <c r="I65" s="1">
        <v>59</v>
      </c>
      <c r="J65" s="6">
        <v>6881560</v>
      </c>
      <c r="K65" s="6">
        <v>2860484</v>
      </c>
    </row>
    <row r="66" spans="1:11" ht="12.75" customHeight="1">
      <c r="A66" s="210" t="s">
        <v>99</v>
      </c>
      <c r="B66" s="211"/>
      <c r="C66" s="211"/>
      <c r="D66" s="211"/>
      <c r="E66" s="211"/>
      <c r="F66" s="211"/>
      <c r="G66" s="211"/>
      <c r="H66" s="212"/>
      <c r="I66" s="1">
        <v>60</v>
      </c>
      <c r="J66" s="47">
        <f>J7+J8+J40+J65</f>
        <v>1498299924</v>
      </c>
      <c r="K66" s="47">
        <f>K7+K8+K40+K65</f>
        <v>1295933532</v>
      </c>
    </row>
    <row r="67" spans="1:11" ht="12.75" customHeight="1">
      <c r="A67" s="216" t="s">
        <v>100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0</v>
      </c>
      <c r="K67" s="7">
        <v>0</v>
      </c>
    </row>
    <row r="68" spans="1:11" ht="12.75">
      <c r="A68" s="219" t="s">
        <v>147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207" t="s">
        <v>101</v>
      </c>
      <c r="B69" s="208"/>
      <c r="C69" s="208"/>
      <c r="D69" s="208"/>
      <c r="E69" s="208"/>
      <c r="F69" s="208"/>
      <c r="G69" s="208"/>
      <c r="H69" s="209"/>
      <c r="I69" s="3">
        <v>62</v>
      </c>
      <c r="J69" s="48">
        <f>J70+J71+J72+J78+J79+J82+J85</f>
        <v>666502232</v>
      </c>
      <c r="K69" s="48">
        <f>K70+K71+K72+K78+K79+K82+K85</f>
        <v>603418822</v>
      </c>
    </row>
    <row r="70" spans="1:11" ht="12.75" customHeight="1">
      <c r="A70" s="213" t="s">
        <v>102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436667250</v>
      </c>
      <c r="K70" s="6">
        <v>436667250</v>
      </c>
    </row>
    <row r="71" spans="1:11" ht="12.75" customHeight="1">
      <c r="A71" s="213" t="s">
        <v>103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68425976</v>
      </c>
      <c r="K71" s="6">
        <v>68425976</v>
      </c>
    </row>
    <row r="72" spans="1:11" ht="12.75" customHeight="1">
      <c r="A72" s="213" t="s">
        <v>104</v>
      </c>
      <c r="B72" s="214"/>
      <c r="C72" s="214"/>
      <c r="D72" s="214"/>
      <c r="E72" s="214"/>
      <c r="F72" s="214"/>
      <c r="G72" s="214"/>
      <c r="H72" s="215"/>
      <c r="I72" s="1">
        <v>65</v>
      </c>
      <c r="J72" s="47">
        <f>J73+J74-J75+J76+J77</f>
        <v>55000000</v>
      </c>
      <c r="K72" s="47">
        <f>K73+K74-K75+K76+K77</f>
        <v>57030391</v>
      </c>
    </row>
    <row r="73" spans="1:11" ht="12.75" customHeight="1">
      <c r="A73" s="213" t="s">
        <v>105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0</v>
      </c>
      <c r="K73" s="6">
        <v>2030391</v>
      </c>
    </row>
    <row r="74" spans="1:11" ht="12.75" customHeight="1">
      <c r="A74" s="213" t="s">
        <v>106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996600</v>
      </c>
      <c r="K74" s="6">
        <v>996600</v>
      </c>
    </row>
    <row r="75" spans="1:11" ht="12.75" customHeight="1">
      <c r="A75" s="213" t="s">
        <v>107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v>996600</v>
      </c>
      <c r="K75" s="6">
        <v>996600</v>
      </c>
    </row>
    <row r="76" spans="1:11" ht="12.75" customHeight="1">
      <c r="A76" s="213" t="s">
        <v>108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0</v>
      </c>
      <c r="K76" s="6">
        <v>0</v>
      </c>
    </row>
    <row r="77" spans="1:11" ht="12.75" customHeight="1">
      <c r="A77" s="213" t="s">
        <v>109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55000000</v>
      </c>
      <c r="K77" s="6">
        <v>55000000</v>
      </c>
    </row>
    <row r="78" spans="1:11" ht="12.75" customHeight="1">
      <c r="A78" s="213" t="s">
        <v>110</v>
      </c>
      <c r="B78" s="214"/>
      <c r="C78" s="214"/>
      <c r="D78" s="214"/>
      <c r="E78" s="214"/>
      <c r="F78" s="214"/>
      <c r="G78" s="214"/>
      <c r="H78" s="215"/>
      <c r="I78" s="1">
        <v>71</v>
      </c>
      <c r="J78" s="6">
        <v>54833836</v>
      </c>
      <c r="K78" s="6">
        <v>-26429776</v>
      </c>
    </row>
    <row r="79" spans="1:11" ht="12.75" customHeight="1">
      <c r="A79" s="213" t="s">
        <v>111</v>
      </c>
      <c r="B79" s="214"/>
      <c r="C79" s="214"/>
      <c r="D79" s="214"/>
      <c r="E79" s="214"/>
      <c r="F79" s="214"/>
      <c r="G79" s="214"/>
      <c r="H79" s="215"/>
      <c r="I79" s="1">
        <v>72</v>
      </c>
      <c r="J79" s="47">
        <f>J80-J81</f>
        <v>10967347</v>
      </c>
      <c r="K79" s="47">
        <f>K80-K81</f>
        <v>35592546</v>
      </c>
    </row>
    <row r="80" spans="1:11" ht="12.75" customHeight="1">
      <c r="A80" s="222" t="s">
        <v>112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10967347</v>
      </c>
      <c r="K80" s="6">
        <v>35592546</v>
      </c>
    </row>
    <row r="81" spans="1:11" ht="12.75" customHeight="1">
      <c r="A81" s="222" t="s">
        <v>113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0</v>
      </c>
      <c r="K81" s="6">
        <v>0</v>
      </c>
    </row>
    <row r="82" spans="1:11" ht="12.75" customHeight="1">
      <c r="A82" s="213" t="s">
        <v>114</v>
      </c>
      <c r="B82" s="214"/>
      <c r="C82" s="214"/>
      <c r="D82" s="214"/>
      <c r="E82" s="214"/>
      <c r="F82" s="214"/>
      <c r="G82" s="214"/>
      <c r="H82" s="215"/>
      <c r="I82" s="1">
        <v>75</v>
      </c>
      <c r="J82" s="47">
        <f>J83-J84</f>
        <v>40607823</v>
      </c>
      <c r="K82" s="47">
        <f>K83-K84</f>
        <v>32132435</v>
      </c>
    </row>
    <row r="83" spans="1:11" ht="12.75" customHeight="1">
      <c r="A83" s="222" t="s">
        <v>115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>
        <v>40607823</v>
      </c>
      <c r="K83" s="6">
        <v>32132435</v>
      </c>
    </row>
    <row r="84" spans="1:11" ht="12.75" customHeight="1">
      <c r="A84" s="222" t="s">
        <v>116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0</v>
      </c>
      <c r="K84" s="6">
        <v>0</v>
      </c>
    </row>
    <row r="85" spans="1:11" ht="12.75" customHeight="1">
      <c r="A85" s="213" t="s">
        <v>117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 customHeight="1">
      <c r="A86" s="210" t="s">
        <v>118</v>
      </c>
      <c r="B86" s="211"/>
      <c r="C86" s="211"/>
      <c r="D86" s="211"/>
      <c r="E86" s="211"/>
      <c r="F86" s="211"/>
      <c r="G86" s="211"/>
      <c r="H86" s="212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3" t="s">
        <v>119</v>
      </c>
      <c r="B87" s="214"/>
      <c r="C87" s="214"/>
      <c r="D87" s="214"/>
      <c r="E87" s="214"/>
      <c r="F87" s="214"/>
      <c r="G87" s="214"/>
      <c r="H87" s="215"/>
      <c r="I87" s="1">
        <v>80</v>
      </c>
      <c r="J87" s="6">
        <v>0</v>
      </c>
      <c r="K87" s="6">
        <v>0</v>
      </c>
    </row>
    <row r="88" spans="1:11" ht="12.75" customHeight="1">
      <c r="A88" s="213" t="s">
        <v>120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 customHeight="1">
      <c r="A89" s="213" t="s">
        <v>121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0</v>
      </c>
      <c r="K89" s="6">
        <v>0</v>
      </c>
    </row>
    <row r="90" spans="1:11" ht="12.75" customHeight="1">
      <c r="A90" s="210" t="s">
        <v>122</v>
      </c>
      <c r="B90" s="211"/>
      <c r="C90" s="211"/>
      <c r="D90" s="211"/>
      <c r="E90" s="211"/>
      <c r="F90" s="211"/>
      <c r="G90" s="211"/>
      <c r="H90" s="212"/>
      <c r="I90" s="1">
        <v>83</v>
      </c>
      <c r="J90" s="47">
        <f>SUM(J91:J99)</f>
        <v>737909247</v>
      </c>
      <c r="K90" s="47">
        <f>SUM(K91:K99)</f>
        <v>611647455</v>
      </c>
    </row>
    <row r="91" spans="1:11" ht="12.75" customHeight="1">
      <c r="A91" s="213" t="s">
        <v>123</v>
      </c>
      <c r="B91" s="214"/>
      <c r="C91" s="214"/>
      <c r="D91" s="214"/>
      <c r="E91" s="214"/>
      <c r="F91" s="214"/>
      <c r="G91" s="214"/>
      <c r="H91" s="215"/>
      <c r="I91" s="1">
        <v>84</v>
      </c>
      <c r="J91" s="6">
        <v>0</v>
      </c>
      <c r="K91" s="6">
        <v>0</v>
      </c>
    </row>
    <row r="92" spans="1:11" ht="12.75" customHeight="1">
      <c r="A92" s="213" t="s">
        <v>124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0</v>
      </c>
      <c r="K92" s="6">
        <v>0</v>
      </c>
    </row>
    <row r="93" spans="1:11" ht="12.75" customHeight="1">
      <c r="A93" s="213" t="s">
        <v>125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737909247</v>
      </c>
      <c r="K93" s="6">
        <v>611647455</v>
      </c>
    </row>
    <row r="94" spans="1:11" ht="12.75" customHeight="1">
      <c r="A94" s="213" t="s">
        <v>126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 customHeight="1">
      <c r="A95" s="213" t="s">
        <v>127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0</v>
      </c>
      <c r="K95" s="6">
        <v>0</v>
      </c>
    </row>
    <row r="96" spans="1:11" ht="12.75" customHeight="1">
      <c r="A96" s="213" t="s">
        <v>128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0</v>
      </c>
      <c r="K96" s="6">
        <v>0</v>
      </c>
    </row>
    <row r="97" spans="1:11" ht="12.75" customHeight="1">
      <c r="A97" s="213" t="s">
        <v>129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0</v>
      </c>
      <c r="K97" s="6">
        <v>0</v>
      </c>
    </row>
    <row r="98" spans="1:11" ht="12.75" customHeight="1">
      <c r="A98" s="213" t="s">
        <v>130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0</v>
      </c>
      <c r="K98" s="6">
        <v>0</v>
      </c>
    </row>
    <row r="99" spans="1:11" ht="12.75" customHeight="1">
      <c r="A99" s="213" t="s">
        <v>131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0</v>
      </c>
      <c r="K99" s="6">
        <v>0</v>
      </c>
    </row>
    <row r="100" spans="1:11" ht="12.75" customHeight="1">
      <c r="A100" s="210" t="s">
        <v>132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7">
        <f>SUM(J101:J112)</f>
        <v>88461404</v>
      </c>
      <c r="K100" s="47">
        <f>SUM(K101:K112)</f>
        <v>76112878</v>
      </c>
    </row>
    <row r="101" spans="1:11" ht="12.75" customHeight="1">
      <c r="A101" s="213" t="s">
        <v>123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v>55566</v>
      </c>
      <c r="K101" s="6">
        <v>259441</v>
      </c>
    </row>
    <row r="102" spans="1:11" ht="12.75" customHeight="1">
      <c r="A102" s="213" t="s">
        <v>124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0</v>
      </c>
      <c r="K102" s="6">
        <v>0</v>
      </c>
    </row>
    <row r="103" spans="1:11" ht="12.75" customHeight="1">
      <c r="A103" s="213" t="s">
        <v>125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67252685</v>
      </c>
      <c r="K103" s="6">
        <v>58820431</v>
      </c>
    </row>
    <row r="104" spans="1:11" ht="12.75" customHeight="1">
      <c r="A104" s="213" t="s">
        <v>126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7811867</v>
      </c>
      <c r="K104" s="6">
        <v>3416201</v>
      </c>
    </row>
    <row r="105" spans="1:11" ht="12.75" customHeight="1">
      <c r="A105" s="213" t="s">
        <v>127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7911957</v>
      </c>
      <c r="K105" s="6">
        <v>9337468</v>
      </c>
    </row>
    <row r="106" spans="1:11" ht="12.75" customHeight="1">
      <c r="A106" s="213" t="s">
        <v>128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0</v>
      </c>
      <c r="K106" s="6">
        <v>0</v>
      </c>
    </row>
    <row r="107" spans="1:11" ht="12.75" customHeight="1">
      <c r="A107" s="213" t="s">
        <v>133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0</v>
      </c>
      <c r="K107" s="6">
        <v>0</v>
      </c>
    </row>
    <row r="108" spans="1:11" ht="12.75" customHeight="1">
      <c r="A108" s="213" t="s">
        <v>134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5300988</v>
      </c>
      <c r="K108" s="6">
        <v>4114044</v>
      </c>
    </row>
    <row r="109" spans="1:11" ht="12.75" customHeight="1">
      <c r="A109" s="213" t="s">
        <v>135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61921</v>
      </c>
      <c r="K109" s="6">
        <v>58966</v>
      </c>
    </row>
    <row r="110" spans="1:11" ht="12.75" customHeight="1">
      <c r="A110" s="213" t="s">
        <v>136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30909</v>
      </c>
      <c r="K110" s="6">
        <v>49674</v>
      </c>
    </row>
    <row r="111" spans="1:11" ht="12.75" customHeight="1">
      <c r="A111" s="213" t="s">
        <v>137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 customHeight="1">
      <c r="A112" s="213" t="s">
        <v>138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35511</v>
      </c>
      <c r="K112" s="6">
        <v>56653</v>
      </c>
    </row>
    <row r="113" spans="1:11" ht="25.5" customHeight="1">
      <c r="A113" s="210" t="s">
        <v>139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6">
        <v>5427041</v>
      </c>
      <c r="K113" s="6">
        <v>4754377</v>
      </c>
    </row>
    <row r="114" spans="1:11" ht="12.75" customHeight="1">
      <c r="A114" s="210" t="s">
        <v>140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7">
        <f>J69+J86+J90+J100+J113</f>
        <v>1498299924</v>
      </c>
      <c r="K114" s="47">
        <f>K69+K86+K90+K100+K113</f>
        <v>1295933532</v>
      </c>
    </row>
    <row r="115" spans="1:11" ht="12.75" customHeight="1">
      <c r="A115" s="232" t="s">
        <v>141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7">
        <v>0</v>
      </c>
      <c r="K115" s="7">
        <v>0</v>
      </c>
    </row>
    <row r="116" spans="1:11" ht="12.75">
      <c r="A116" s="219" t="s">
        <v>142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38"/>
      <c r="J117" s="238"/>
      <c r="K117" s="239"/>
    </row>
    <row r="118" spans="1:11" ht="12.75" customHeight="1">
      <c r="A118" s="213" t="s">
        <v>144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 customHeight="1">
      <c r="A119" s="225" t="s">
        <v>145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  <row r="120" spans="1:11" ht="12.75">
      <c r="A120" s="228" t="s">
        <v>146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M59" sqref="M59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193" t="s">
        <v>148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50" t="s">
        <v>307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2" t="s">
        <v>297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240" t="s">
        <v>214</v>
      </c>
      <c r="K4" s="240"/>
      <c r="L4" s="240" t="s">
        <v>215</v>
      </c>
      <c r="M4" s="240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7" t="s">
        <v>151</v>
      </c>
      <c r="B7" s="208"/>
      <c r="C7" s="208"/>
      <c r="D7" s="208"/>
      <c r="E7" s="208"/>
      <c r="F7" s="208"/>
      <c r="G7" s="208"/>
      <c r="H7" s="209"/>
      <c r="I7" s="3">
        <v>111</v>
      </c>
      <c r="J7" s="48">
        <f>SUM(J8:J9)</f>
        <v>272097834</v>
      </c>
      <c r="K7" s="48">
        <f>SUM(K8:K9)</f>
        <v>80822082</v>
      </c>
      <c r="L7" s="48">
        <f>SUM(L8:L9)</f>
        <v>280607388</v>
      </c>
      <c r="M7" s="48">
        <f>SUM(M8:M9)</f>
        <v>66009580</v>
      </c>
    </row>
    <row r="8" spans="1:13" ht="12.75" customHeight="1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6">
        <v>269470721</v>
      </c>
      <c r="K8" s="6">
        <v>79569652</v>
      </c>
      <c r="L8" s="6">
        <v>276491028</v>
      </c>
      <c r="M8" s="6">
        <v>64277350</v>
      </c>
    </row>
    <row r="9" spans="1:13" ht="12.75" customHeight="1">
      <c r="A9" s="210" t="s">
        <v>153</v>
      </c>
      <c r="B9" s="211"/>
      <c r="C9" s="211"/>
      <c r="D9" s="211"/>
      <c r="E9" s="211"/>
      <c r="F9" s="211"/>
      <c r="G9" s="211"/>
      <c r="H9" s="212"/>
      <c r="I9" s="1">
        <v>113</v>
      </c>
      <c r="J9" s="6">
        <v>2627113</v>
      </c>
      <c r="K9" s="6">
        <v>1252430</v>
      </c>
      <c r="L9" s="6">
        <v>4116360</v>
      </c>
      <c r="M9" s="6">
        <v>1732230</v>
      </c>
    </row>
    <row r="10" spans="1:13" ht="12.75" customHeight="1">
      <c r="A10" s="210" t="s">
        <v>154</v>
      </c>
      <c r="B10" s="211"/>
      <c r="C10" s="211"/>
      <c r="D10" s="211"/>
      <c r="E10" s="211"/>
      <c r="F10" s="211"/>
      <c r="G10" s="211"/>
      <c r="H10" s="212"/>
      <c r="I10" s="1">
        <v>114</v>
      </c>
      <c r="J10" s="47">
        <f>J11+J12+J16+J20+J21+J22+J25+J26</f>
        <v>199736232</v>
      </c>
      <c r="K10" s="47">
        <f>K11+K12+K16+K20+K21+K22+K25+K26</f>
        <v>67402947</v>
      </c>
      <c r="L10" s="47">
        <f>L11+L12+L16+L20+L21+L22+L25+L26</f>
        <v>220168704</v>
      </c>
      <c r="M10" s="47">
        <f>M11+M12+M16+M20+M21+M22+M25+M26</f>
        <v>53474447</v>
      </c>
    </row>
    <row r="11" spans="1:13" ht="12.75" customHeight="1">
      <c r="A11" s="210" t="s">
        <v>155</v>
      </c>
      <c r="B11" s="211"/>
      <c r="C11" s="211"/>
      <c r="D11" s="211"/>
      <c r="E11" s="211"/>
      <c r="F11" s="211"/>
      <c r="G11" s="211"/>
      <c r="H11" s="212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0" t="s">
        <v>156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7">
        <f>SUM(J13:J15)</f>
        <v>67571271</v>
      </c>
      <c r="K12" s="47">
        <f>SUM(K13:K15)</f>
        <v>26471847</v>
      </c>
      <c r="L12" s="47">
        <f>SUM(L13:L15)</f>
        <v>103554775</v>
      </c>
      <c r="M12" s="47">
        <f>SUM(M13:M15)</f>
        <v>24858671</v>
      </c>
    </row>
    <row r="13" spans="1:13" ht="12.75" customHeight="1">
      <c r="A13" s="213" t="s">
        <v>157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24613664</v>
      </c>
      <c r="K13" s="6">
        <v>10120673</v>
      </c>
      <c r="L13" s="6">
        <v>43235735</v>
      </c>
      <c r="M13" s="6">
        <v>12670343</v>
      </c>
    </row>
    <row r="14" spans="1:13" ht="12.75" customHeight="1">
      <c r="A14" s="213" t="s">
        <v>158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>
        <v>0</v>
      </c>
      <c r="K14" s="6">
        <v>0</v>
      </c>
      <c r="L14" s="6">
        <v>5065360</v>
      </c>
      <c r="M14" s="6">
        <v>-68101</v>
      </c>
    </row>
    <row r="15" spans="1:13" ht="12.75" customHeight="1">
      <c r="A15" s="213" t="s">
        <v>159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42957607</v>
      </c>
      <c r="K15" s="6">
        <v>16351174</v>
      </c>
      <c r="L15" s="6">
        <v>55253680</v>
      </c>
      <c r="M15" s="6">
        <v>12256429</v>
      </c>
    </row>
    <row r="16" spans="1:13" ht="12.75" customHeight="1">
      <c r="A16" s="210" t="s">
        <v>160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7">
        <f>SUM(J17:J19)</f>
        <v>57800024</v>
      </c>
      <c r="K16" s="47">
        <f>SUM(K17:K19)</f>
        <v>18619901</v>
      </c>
      <c r="L16" s="47">
        <f>SUM(L17:L19)</f>
        <v>49941362</v>
      </c>
      <c r="M16" s="47">
        <f>SUM(M17:M19)</f>
        <v>12243297</v>
      </c>
    </row>
    <row r="17" spans="1:13" ht="12.75" customHeight="1">
      <c r="A17" s="213" t="s">
        <v>161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56701774</v>
      </c>
      <c r="K17" s="6">
        <v>18424246</v>
      </c>
      <c r="L17" s="6">
        <v>49208995</v>
      </c>
      <c r="M17" s="6">
        <v>12066686</v>
      </c>
    </row>
    <row r="18" spans="1:13" ht="12.75" customHeight="1">
      <c r="A18" s="213" t="s">
        <v>162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789780</v>
      </c>
      <c r="K18" s="6">
        <v>135021</v>
      </c>
      <c r="L18" s="6">
        <v>505988</v>
      </c>
      <c r="M18" s="6">
        <v>121829</v>
      </c>
    </row>
    <row r="19" spans="1:13" ht="12.75" customHeight="1">
      <c r="A19" s="213" t="s">
        <v>163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308470</v>
      </c>
      <c r="K19" s="6">
        <v>60634</v>
      </c>
      <c r="L19" s="6">
        <v>226379</v>
      </c>
      <c r="M19" s="6">
        <v>54782</v>
      </c>
    </row>
    <row r="20" spans="1:13" ht="12.75" customHeight="1">
      <c r="A20" s="210" t="s">
        <v>164</v>
      </c>
      <c r="B20" s="211"/>
      <c r="C20" s="211"/>
      <c r="D20" s="211"/>
      <c r="E20" s="211"/>
      <c r="F20" s="211"/>
      <c r="G20" s="211"/>
      <c r="H20" s="212"/>
      <c r="I20" s="1">
        <v>124</v>
      </c>
      <c r="J20" s="6">
        <v>55532111</v>
      </c>
      <c r="K20" s="6">
        <v>16740701</v>
      </c>
      <c r="L20" s="6">
        <v>49727153</v>
      </c>
      <c r="M20" s="6">
        <v>11947292</v>
      </c>
    </row>
    <row r="21" spans="1:13" ht="12.75" customHeight="1">
      <c r="A21" s="210" t="s">
        <v>165</v>
      </c>
      <c r="B21" s="211"/>
      <c r="C21" s="211"/>
      <c r="D21" s="211"/>
      <c r="E21" s="211"/>
      <c r="F21" s="211"/>
      <c r="G21" s="211"/>
      <c r="H21" s="212"/>
      <c r="I21" s="1">
        <v>125</v>
      </c>
      <c r="J21" s="6">
        <v>17430803</v>
      </c>
      <c r="K21" s="6">
        <v>5450271</v>
      </c>
      <c r="L21" s="6">
        <v>15430926</v>
      </c>
      <c r="M21" s="6">
        <v>3906407</v>
      </c>
    </row>
    <row r="22" spans="1:13" ht="12.75" customHeight="1">
      <c r="A22" s="210" t="s">
        <v>166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3" t="s">
        <v>167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3" t="s">
        <v>168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0" t="s">
        <v>169</v>
      </c>
      <c r="B25" s="211"/>
      <c r="C25" s="211"/>
      <c r="D25" s="211"/>
      <c r="E25" s="211"/>
      <c r="F25" s="211"/>
      <c r="G25" s="211"/>
      <c r="H25" s="212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0" t="s">
        <v>170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6">
        <v>1402023</v>
      </c>
      <c r="K26" s="6">
        <v>120227</v>
      </c>
      <c r="L26" s="6">
        <v>1514488</v>
      </c>
      <c r="M26" s="6">
        <v>518780</v>
      </c>
    </row>
    <row r="27" spans="1:13" ht="12.75" customHeight="1">
      <c r="A27" s="210" t="s">
        <v>171</v>
      </c>
      <c r="B27" s="211"/>
      <c r="C27" s="211"/>
      <c r="D27" s="211"/>
      <c r="E27" s="211"/>
      <c r="F27" s="211"/>
      <c r="G27" s="211"/>
      <c r="H27" s="212"/>
      <c r="I27" s="1">
        <v>131</v>
      </c>
      <c r="J27" s="47">
        <f>SUM(J28:J32)</f>
        <v>491394</v>
      </c>
      <c r="K27" s="47">
        <f>SUM(K28:K32)</f>
        <v>17544</v>
      </c>
      <c r="L27" s="47">
        <f>SUM(L28:L32)</f>
        <v>151951</v>
      </c>
      <c r="M27" s="47">
        <f>SUM(M28:M32)</f>
        <v>74850</v>
      </c>
    </row>
    <row r="28" spans="1:13" ht="12.75" customHeight="1">
      <c r="A28" s="210" t="s">
        <v>172</v>
      </c>
      <c r="B28" s="211"/>
      <c r="C28" s="211"/>
      <c r="D28" s="211"/>
      <c r="E28" s="211"/>
      <c r="F28" s="211"/>
      <c r="G28" s="211"/>
      <c r="H28" s="212"/>
      <c r="I28" s="1">
        <v>132</v>
      </c>
      <c r="J28" s="6">
        <v>427496</v>
      </c>
      <c r="K28" s="6">
        <v>0</v>
      </c>
      <c r="L28" s="6">
        <v>15731</v>
      </c>
      <c r="M28" s="6">
        <v>0</v>
      </c>
    </row>
    <row r="29" spans="1:13" ht="12.75" customHeight="1">
      <c r="A29" s="210" t="s">
        <v>173</v>
      </c>
      <c r="B29" s="211"/>
      <c r="C29" s="211"/>
      <c r="D29" s="211"/>
      <c r="E29" s="211"/>
      <c r="F29" s="211"/>
      <c r="G29" s="211"/>
      <c r="H29" s="212"/>
      <c r="I29" s="1">
        <v>133</v>
      </c>
      <c r="J29" s="6">
        <v>63898</v>
      </c>
      <c r="K29" s="6">
        <v>17544</v>
      </c>
      <c r="L29" s="6">
        <v>136220</v>
      </c>
      <c r="M29" s="6">
        <v>74850</v>
      </c>
    </row>
    <row r="30" spans="1:13" ht="12.75" customHeight="1">
      <c r="A30" s="210" t="s">
        <v>174</v>
      </c>
      <c r="B30" s="211"/>
      <c r="C30" s="211"/>
      <c r="D30" s="211"/>
      <c r="E30" s="211"/>
      <c r="F30" s="211"/>
      <c r="G30" s="211"/>
      <c r="H30" s="212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10" t="s">
        <v>175</v>
      </c>
      <c r="B31" s="211"/>
      <c r="C31" s="211"/>
      <c r="D31" s="211"/>
      <c r="E31" s="211"/>
      <c r="F31" s="211"/>
      <c r="G31" s="211"/>
      <c r="H31" s="212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0" t="s">
        <v>176</v>
      </c>
      <c r="B32" s="211"/>
      <c r="C32" s="211"/>
      <c r="D32" s="211"/>
      <c r="E32" s="211"/>
      <c r="F32" s="211"/>
      <c r="G32" s="211"/>
      <c r="H32" s="212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0" t="s">
        <v>177</v>
      </c>
      <c r="B33" s="211"/>
      <c r="C33" s="211"/>
      <c r="D33" s="211"/>
      <c r="E33" s="211"/>
      <c r="F33" s="211"/>
      <c r="G33" s="211"/>
      <c r="H33" s="212"/>
      <c r="I33" s="1">
        <v>137</v>
      </c>
      <c r="J33" s="47">
        <f>SUM(J34:J37)</f>
        <v>32245173</v>
      </c>
      <c r="K33" s="47">
        <f>SUM(K34:K37)</f>
        <v>9321636</v>
      </c>
      <c r="L33" s="47">
        <f>SUM(L34:L37)</f>
        <v>28458200</v>
      </c>
      <c r="M33" s="47">
        <f>SUM(M34:M37)</f>
        <v>6153646</v>
      </c>
    </row>
    <row r="34" spans="1:13" ht="12.75" customHeight="1">
      <c r="A34" s="210" t="s">
        <v>178</v>
      </c>
      <c r="B34" s="211"/>
      <c r="C34" s="211"/>
      <c r="D34" s="211"/>
      <c r="E34" s="211"/>
      <c r="F34" s="211"/>
      <c r="G34" s="211"/>
      <c r="H34" s="212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 customHeight="1">
      <c r="A35" s="210" t="s">
        <v>179</v>
      </c>
      <c r="B35" s="211"/>
      <c r="C35" s="211"/>
      <c r="D35" s="211"/>
      <c r="E35" s="211"/>
      <c r="F35" s="211"/>
      <c r="G35" s="211"/>
      <c r="H35" s="212"/>
      <c r="I35" s="1">
        <v>139</v>
      </c>
      <c r="J35" s="6">
        <v>32245173</v>
      </c>
      <c r="K35" s="6">
        <v>9321636</v>
      </c>
      <c r="L35" s="6">
        <v>28458200</v>
      </c>
      <c r="M35" s="6">
        <v>6153646</v>
      </c>
    </row>
    <row r="36" spans="1:13" ht="12.75" customHeight="1">
      <c r="A36" s="210" t="s">
        <v>180</v>
      </c>
      <c r="B36" s="211"/>
      <c r="C36" s="211"/>
      <c r="D36" s="211"/>
      <c r="E36" s="211"/>
      <c r="F36" s="211"/>
      <c r="G36" s="211"/>
      <c r="H36" s="212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0" t="s">
        <v>181</v>
      </c>
      <c r="B37" s="211"/>
      <c r="C37" s="211"/>
      <c r="D37" s="211"/>
      <c r="E37" s="211"/>
      <c r="F37" s="211"/>
      <c r="G37" s="211"/>
      <c r="H37" s="212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0" t="s">
        <v>182</v>
      </c>
      <c r="B38" s="211"/>
      <c r="C38" s="211"/>
      <c r="D38" s="211"/>
      <c r="E38" s="211"/>
      <c r="F38" s="211"/>
      <c r="G38" s="211"/>
      <c r="H38" s="212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0" t="s">
        <v>183</v>
      </c>
      <c r="B39" s="211"/>
      <c r="C39" s="211"/>
      <c r="D39" s="211"/>
      <c r="E39" s="211"/>
      <c r="F39" s="211"/>
      <c r="G39" s="211"/>
      <c r="H39" s="212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0" t="s">
        <v>184</v>
      </c>
      <c r="B40" s="211"/>
      <c r="C40" s="211"/>
      <c r="D40" s="211"/>
      <c r="E40" s="211"/>
      <c r="F40" s="211"/>
      <c r="G40" s="211"/>
      <c r="H40" s="212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0" t="s">
        <v>185</v>
      </c>
      <c r="B41" s="211"/>
      <c r="C41" s="211"/>
      <c r="D41" s="211"/>
      <c r="E41" s="211"/>
      <c r="F41" s="211"/>
      <c r="G41" s="211"/>
      <c r="H41" s="212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0" t="s">
        <v>186</v>
      </c>
      <c r="B42" s="211"/>
      <c r="C42" s="211"/>
      <c r="D42" s="211"/>
      <c r="E42" s="211"/>
      <c r="F42" s="211"/>
      <c r="G42" s="211"/>
      <c r="H42" s="212"/>
      <c r="I42" s="1">
        <v>146</v>
      </c>
      <c r="J42" s="47">
        <f>J7+J27+J38+J40</f>
        <v>272589228</v>
      </c>
      <c r="K42" s="47">
        <f>K7+K27+K38+K40</f>
        <v>80839626</v>
      </c>
      <c r="L42" s="47">
        <f>L7+L27+L38+L40</f>
        <v>280759339</v>
      </c>
      <c r="M42" s="47">
        <f>M7+M27+M38+M40</f>
        <v>66084430</v>
      </c>
    </row>
    <row r="43" spans="1:13" ht="12.75" customHeight="1">
      <c r="A43" s="210" t="s">
        <v>187</v>
      </c>
      <c r="B43" s="211"/>
      <c r="C43" s="211"/>
      <c r="D43" s="211"/>
      <c r="E43" s="211"/>
      <c r="F43" s="211"/>
      <c r="G43" s="211"/>
      <c r="H43" s="212"/>
      <c r="I43" s="1">
        <v>147</v>
      </c>
      <c r="J43" s="47">
        <f>J10+J33+J39+J41</f>
        <v>231981405</v>
      </c>
      <c r="K43" s="47">
        <f>K10+K33+K39+K41</f>
        <v>76724583</v>
      </c>
      <c r="L43" s="47">
        <f>L10+L33+L39+L41</f>
        <v>248626904</v>
      </c>
      <c r="M43" s="47">
        <f>M10+M33+M39+M41</f>
        <v>59628093</v>
      </c>
    </row>
    <row r="44" spans="1:13" ht="12.75" customHeight="1">
      <c r="A44" s="210" t="s">
        <v>188</v>
      </c>
      <c r="B44" s="211"/>
      <c r="C44" s="211"/>
      <c r="D44" s="211"/>
      <c r="E44" s="211"/>
      <c r="F44" s="211"/>
      <c r="G44" s="211"/>
      <c r="H44" s="212"/>
      <c r="I44" s="1">
        <v>148</v>
      </c>
      <c r="J44" s="47">
        <f>J42-J43</f>
        <v>40607823</v>
      </c>
      <c r="K44" s="47">
        <f>K42-K43</f>
        <v>4115043</v>
      </c>
      <c r="L44" s="47">
        <f>L42-L43</f>
        <v>32132435</v>
      </c>
      <c r="M44" s="47">
        <f>M42-M43</f>
        <v>6456337</v>
      </c>
    </row>
    <row r="45" spans="1:13" ht="12.75" customHeight="1">
      <c r="A45" s="222" t="s">
        <v>189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7">
        <f>IF(J42&gt;J43,J42-J43,0)</f>
        <v>40607823</v>
      </c>
      <c r="K45" s="47">
        <f>IF(K42&gt;K43,K42-K43,0)</f>
        <v>4115043</v>
      </c>
      <c r="L45" s="47">
        <f>IF(L42&gt;L43,L42-L43,0)</f>
        <v>32132435</v>
      </c>
      <c r="M45" s="47">
        <f>IF(M42&gt;M43,M42-M43,0)</f>
        <v>6456337</v>
      </c>
    </row>
    <row r="46" spans="1:13" ht="12.75" customHeight="1">
      <c r="A46" s="222" t="s">
        <v>190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0" t="s">
        <v>191</v>
      </c>
      <c r="B47" s="211"/>
      <c r="C47" s="211"/>
      <c r="D47" s="211"/>
      <c r="E47" s="211"/>
      <c r="F47" s="211"/>
      <c r="G47" s="211"/>
      <c r="H47" s="212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0" t="s">
        <v>192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7">
        <f>J44-J47</f>
        <v>40607823</v>
      </c>
      <c r="K48" s="47">
        <f>K44-K47</f>
        <v>4115043</v>
      </c>
      <c r="L48" s="47">
        <f>L44-L47</f>
        <v>32132435</v>
      </c>
      <c r="M48" s="47">
        <f>M44-M47</f>
        <v>6456337</v>
      </c>
    </row>
    <row r="49" spans="1:13" ht="12.75" customHeight="1">
      <c r="A49" s="222" t="s">
        <v>193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7">
        <f>IF(J48&gt;0,J48,0)</f>
        <v>40607823</v>
      </c>
      <c r="K49" s="47">
        <f>IF(K48&gt;0,K48,0)</f>
        <v>4115043</v>
      </c>
      <c r="L49" s="47">
        <f>IF(L48&gt;0,L48,0)</f>
        <v>32132435</v>
      </c>
      <c r="M49" s="47">
        <f>IF(M48&gt;0,M48,0)</f>
        <v>6456337</v>
      </c>
    </row>
    <row r="50" spans="1:13" ht="12.75" customHeight="1">
      <c r="A50" s="243" t="s">
        <v>194</v>
      </c>
      <c r="B50" s="244"/>
      <c r="C50" s="244"/>
      <c r="D50" s="244"/>
      <c r="E50" s="244"/>
      <c r="F50" s="244"/>
      <c r="G50" s="244"/>
      <c r="H50" s="245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19" t="s">
        <v>195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46"/>
    </row>
    <row r="52" spans="1:13" ht="12.75" customHeight="1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8"/>
    </row>
    <row r="53" spans="1:13" ht="12.75" customHeight="1">
      <c r="A53" s="247" t="s">
        <v>196</v>
      </c>
      <c r="B53" s="248"/>
      <c r="C53" s="248"/>
      <c r="D53" s="248"/>
      <c r="E53" s="248"/>
      <c r="F53" s="248"/>
      <c r="G53" s="248"/>
      <c r="H53" s="249"/>
      <c r="I53" s="1">
        <v>155</v>
      </c>
      <c r="J53" s="6"/>
      <c r="K53" s="6"/>
      <c r="L53" s="6"/>
      <c r="M53" s="6"/>
    </row>
    <row r="54" spans="1:13" ht="12.75" customHeight="1">
      <c r="A54" s="247" t="s">
        <v>197</v>
      </c>
      <c r="B54" s="248"/>
      <c r="C54" s="248"/>
      <c r="D54" s="248"/>
      <c r="E54" s="248"/>
      <c r="F54" s="248"/>
      <c r="G54" s="248"/>
      <c r="H54" s="249"/>
      <c r="I54" s="1">
        <v>156</v>
      </c>
      <c r="J54" s="7"/>
      <c r="K54" s="7"/>
      <c r="L54" s="7"/>
      <c r="M54" s="7"/>
    </row>
    <row r="55" spans="1:13" ht="12.75" customHeight="1">
      <c r="A55" s="219" t="s">
        <v>199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46"/>
    </row>
    <row r="56" spans="1:13" ht="12.75" customHeight="1">
      <c r="A56" s="207" t="s">
        <v>200</v>
      </c>
      <c r="B56" s="208"/>
      <c r="C56" s="208"/>
      <c r="D56" s="208"/>
      <c r="E56" s="208"/>
      <c r="F56" s="208"/>
      <c r="G56" s="208"/>
      <c r="H56" s="209"/>
      <c r="I56" s="8">
        <v>157</v>
      </c>
      <c r="J56" s="5">
        <f>+J48</f>
        <v>40607823</v>
      </c>
      <c r="K56" s="5">
        <f>+K48</f>
        <v>4115043</v>
      </c>
      <c r="L56" s="5">
        <f>+L48</f>
        <v>32132435</v>
      </c>
      <c r="M56" s="5">
        <f>+M48</f>
        <v>6456337</v>
      </c>
    </row>
    <row r="57" spans="1:13" ht="12.75" customHeight="1">
      <c r="A57" s="210" t="s">
        <v>201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7">
        <f>SUM(J58:J64)</f>
        <v>14544552</v>
      </c>
      <c r="K57" s="47">
        <f>SUM(K58:K64)</f>
        <v>41071151</v>
      </c>
      <c r="L57" s="47">
        <f>SUM(L58:L64)</f>
        <v>-81263612</v>
      </c>
      <c r="M57" s="47">
        <f>SUM(M58:M64)</f>
        <v>-7610657</v>
      </c>
    </row>
    <row r="58" spans="1:13" ht="12.75" customHeight="1">
      <c r="A58" s="210" t="s">
        <v>202</v>
      </c>
      <c r="B58" s="211"/>
      <c r="C58" s="211"/>
      <c r="D58" s="211"/>
      <c r="E58" s="211"/>
      <c r="F58" s="211"/>
      <c r="G58" s="211"/>
      <c r="H58" s="212"/>
      <c r="I58" s="1">
        <v>159</v>
      </c>
      <c r="J58" s="6">
        <v>14544552</v>
      </c>
      <c r="K58" s="6">
        <v>41071151</v>
      </c>
      <c r="L58" s="6">
        <v>-81263612</v>
      </c>
      <c r="M58" s="6">
        <v>-7610657</v>
      </c>
    </row>
    <row r="59" spans="1:13" ht="12.75" customHeight="1">
      <c r="A59" s="210" t="s">
        <v>203</v>
      </c>
      <c r="B59" s="211"/>
      <c r="C59" s="211"/>
      <c r="D59" s="211"/>
      <c r="E59" s="211"/>
      <c r="F59" s="211"/>
      <c r="G59" s="211"/>
      <c r="H59" s="212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0" t="s">
        <v>204</v>
      </c>
      <c r="B60" s="211"/>
      <c r="C60" s="211"/>
      <c r="D60" s="211"/>
      <c r="E60" s="211"/>
      <c r="F60" s="211"/>
      <c r="G60" s="211"/>
      <c r="H60" s="212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0" t="s">
        <v>205</v>
      </c>
      <c r="B61" s="211"/>
      <c r="C61" s="211"/>
      <c r="D61" s="211"/>
      <c r="E61" s="211"/>
      <c r="F61" s="211"/>
      <c r="G61" s="211"/>
      <c r="H61" s="212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0" t="s">
        <v>206</v>
      </c>
      <c r="B62" s="211"/>
      <c r="C62" s="211"/>
      <c r="D62" s="211"/>
      <c r="E62" s="211"/>
      <c r="F62" s="211"/>
      <c r="G62" s="211"/>
      <c r="H62" s="212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0" t="s">
        <v>207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0" t="s">
        <v>208</v>
      </c>
      <c r="B64" s="211"/>
      <c r="C64" s="211"/>
      <c r="D64" s="211"/>
      <c r="E64" s="211"/>
      <c r="F64" s="211"/>
      <c r="G64" s="211"/>
      <c r="H64" s="212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0" t="s">
        <v>209</v>
      </c>
      <c r="B65" s="211"/>
      <c r="C65" s="211"/>
      <c r="D65" s="211"/>
      <c r="E65" s="211"/>
      <c r="F65" s="211"/>
      <c r="G65" s="211"/>
      <c r="H65" s="212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0" t="s">
        <v>210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7">
        <f>J57-J65</f>
        <v>14544552</v>
      </c>
      <c r="K66" s="47">
        <f>K57-K65</f>
        <v>41071151</v>
      </c>
      <c r="L66" s="47">
        <f>L57-L65</f>
        <v>-81263612</v>
      </c>
      <c r="M66" s="47">
        <f>M57-M65</f>
        <v>-7610657</v>
      </c>
    </row>
    <row r="67" spans="1:13" ht="12.75" customHeight="1">
      <c r="A67" s="210" t="s">
        <v>211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5">
        <f>J56+J66</f>
        <v>55152375</v>
      </c>
      <c r="K67" s="55">
        <f>K56+K66</f>
        <v>45186194</v>
      </c>
      <c r="L67" s="55">
        <f>L56+L66</f>
        <v>-49131177</v>
      </c>
      <c r="M67" s="55">
        <f>M56+M66</f>
        <v>-1154320</v>
      </c>
    </row>
    <row r="68" spans="1:13" ht="12.75" customHeight="1">
      <c r="A68" s="254" t="s">
        <v>212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6"/>
    </row>
    <row r="69" spans="1:13" ht="12.75" customHeight="1">
      <c r="A69" s="257" t="s">
        <v>213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9"/>
    </row>
    <row r="70" spans="1:13" ht="12.75" customHeight="1">
      <c r="A70" s="247" t="s">
        <v>196</v>
      </c>
      <c r="B70" s="248"/>
      <c r="C70" s="248"/>
      <c r="D70" s="248"/>
      <c r="E70" s="248"/>
      <c r="F70" s="248"/>
      <c r="G70" s="248"/>
      <c r="H70" s="249"/>
      <c r="I70" s="1">
        <v>169</v>
      </c>
      <c r="J70" s="6"/>
      <c r="K70" s="6"/>
      <c r="L70" s="6"/>
      <c r="M70" s="6"/>
    </row>
    <row r="71" spans="1:13" ht="12.75" customHeight="1">
      <c r="A71" s="251" t="s">
        <v>197</v>
      </c>
      <c r="B71" s="252"/>
      <c r="C71" s="252"/>
      <c r="D71" s="252"/>
      <c r="E71" s="252"/>
      <c r="F71" s="252"/>
      <c r="G71" s="252"/>
      <c r="H71" s="253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7">
      <selection activeCell="A3" sqref="A3:K3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3" t="s">
        <v>219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308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297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44</v>
      </c>
      <c r="B4" s="265"/>
      <c r="C4" s="265"/>
      <c r="D4" s="265"/>
      <c r="E4" s="265"/>
      <c r="F4" s="265"/>
      <c r="G4" s="265"/>
      <c r="H4" s="265"/>
      <c r="I4" s="57" t="s">
        <v>220</v>
      </c>
      <c r="J4" s="58" t="s">
        <v>214</v>
      </c>
      <c r="K4" s="58" t="s">
        <v>221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9">
        <v>2</v>
      </c>
      <c r="J5" s="60" t="s">
        <v>4</v>
      </c>
      <c r="K5" s="60" t="s">
        <v>5</v>
      </c>
    </row>
    <row r="6" spans="1:11" ht="12.75">
      <c r="A6" s="219" t="s">
        <v>222</v>
      </c>
      <c r="B6" s="235"/>
      <c r="C6" s="235"/>
      <c r="D6" s="235"/>
      <c r="E6" s="235"/>
      <c r="F6" s="235"/>
      <c r="G6" s="235"/>
      <c r="H6" s="235"/>
      <c r="I6" s="267"/>
      <c r="J6" s="267"/>
      <c r="K6" s="268"/>
    </row>
    <row r="7" spans="1:11" ht="12.75" customHeight="1">
      <c r="A7" s="213" t="s">
        <v>223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40607823</v>
      </c>
      <c r="K7" s="6">
        <v>32132435</v>
      </c>
    </row>
    <row r="8" spans="1:11" ht="12.75" customHeight="1">
      <c r="A8" s="213" t="s">
        <v>224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55532111</v>
      </c>
      <c r="K8" s="6">
        <v>49727153</v>
      </c>
    </row>
    <row r="9" spans="1:11" ht="12.75" customHeight="1">
      <c r="A9" s="213" t="s">
        <v>225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0</v>
      </c>
      <c r="K9" s="6">
        <v>0</v>
      </c>
    </row>
    <row r="10" spans="1:11" ht="12.75" customHeight="1">
      <c r="A10" s="213" t="s">
        <v>226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0</v>
      </c>
      <c r="K10" s="6">
        <v>0</v>
      </c>
    </row>
    <row r="11" spans="1:11" ht="12.75" customHeight="1">
      <c r="A11" s="213" t="s">
        <v>227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0</v>
      </c>
      <c r="K11" s="6">
        <v>2435384</v>
      </c>
    </row>
    <row r="12" spans="1:11" ht="12.75" customHeight="1">
      <c r="A12" s="213" t="s">
        <v>228</v>
      </c>
      <c r="B12" s="214"/>
      <c r="C12" s="214"/>
      <c r="D12" s="214"/>
      <c r="E12" s="214"/>
      <c r="F12" s="214"/>
      <c r="G12" s="214"/>
      <c r="H12" s="214"/>
      <c r="I12" s="1">
        <v>6</v>
      </c>
      <c r="J12" s="6">
        <v>1448464</v>
      </c>
      <c r="K12" s="6">
        <v>1616573</v>
      </c>
    </row>
    <row r="13" spans="1:11" ht="12.75" customHeight="1">
      <c r="A13" s="210" t="s">
        <v>229</v>
      </c>
      <c r="B13" s="211"/>
      <c r="C13" s="211"/>
      <c r="D13" s="211"/>
      <c r="E13" s="211"/>
      <c r="F13" s="211"/>
      <c r="G13" s="211"/>
      <c r="H13" s="211"/>
      <c r="I13" s="1">
        <v>7</v>
      </c>
      <c r="J13" s="119">
        <f>SUM(J7:J12)</f>
        <v>97588398</v>
      </c>
      <c r="K13" s="47">
        <f>SUM(K7:K12)</f>
        <v>85911545</v>
      </c>
    </row>
    <row r="14" spans="1:11" ht="12.75" customHeight="1">
      <c r="A14" s="213" t="s">
        <v>230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2671230</v>
      </c>
      <c r="K14" s="6">
        <v>3696907</v>
      </c>
    </row>
    <row r="15" spans="1:11" ht="12.75" customHeight="1">
      <c r="A15" s="213" t="s">
        <v>231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9550317</v>
      </c>
      <c r="K15" s="6">
        <v>4955138</v>
      </c>
    </row>
    <row r="16" spans="1:11" ht="12.75" customHeight="1">
      <c r="A16" s="213" t="s">
        <v>232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5877384</v>
      </c>
      <c r="K16" s="6">
        <v>0</v>
      </c>
    </row>
    <row r="17" spans="1:11" ht="12.75" customHeight="1">
      <c r="A17" s="213" t="s">
        <v>233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322356</v>
      </c>
      <c r="K17" s="6">
        <v>5723945</v>
      </c>
    </row>
    <row r="18" spans="1:11" ht="12.75" customHeight="1">
      <c r="A18" s="210" t="s">
        <v>234</v>
      </c>
      <c r="B18" s="211"/>
      <c r="C18" s="211"/>
      <c r="D18" s="211"/>
      <c r="E18" s="211"/>
      <c r="F18" s="211"/>
      <c r="G18" s="211"/>
      <c r="H18" s="211"/>
      <c r="I18" s="1">
        <v>12</v>
      </c>
      <c r="J18" s="119">
        <f>SUM(J14:J17)</f>
        <v>18421287</v>
      </c>
      <c r="K18" s="47">
        <f>SUM(K14:K17)</f>
        <v>14375990</v>
      </c>
    </row>
    <row r="19" spans="1:11" ht="12.75" customHeight="1">
      <c r="A19" s="210" t="s">
        <v>235</v>
      </c>
      <c r="B19" s="211"/>
      <c r="C19" s="211"/>
      <c r="D19" s="211"/>
      <c r="E19" s="211"/>
      <c r="F19" s="211"/>
      <c r="G19" s="211"/>
      <c r="H19" s="211"/>
      <c r="I19" s="1">
        <v>13</v>
      </c>
      <c r="J19" s="119">
        <f>IF(J13&gt;J18,J13-J18,0)</f>
        <v>79167111</v>
      </c>
      <c r="K19" s="47">
        <f>IF(K13&gt;K18,K13-K18,0)</f>
        <v>71535555</v>
      </c>
    </row>
    <row r="20" spans="1:11" ht="12.75" customHeight="1">
      <c r="A20" s="210" t="s">
        <v>236</v>
      </c>
      <c r="B20" s="211"/>
      <c r="C20" s="211"/>
      <c r="D20" s="211"/>
      <c r="E20" s="211"/>
      <c r="F20" s="211"/>
      <c r="G20" s="211"/>
      <c r="H20" s="211"/>
      <c r="I20" s="1">
        <v>14</v>
      </c>
      <c r="J20" s="119">
        <f>IF(J18&gt;J13,J18-J13,0)</f>
        <v>0</v>
      </c>
      <c r="K20" s="47">
        <f>IF(K18&gt;K13,K18-K13,0)</f>
        <v>0</v>
      </c>
    </row>
    <row r="21" spans="1:11" ht="12.75">
      <c r="A21" s="219" t="s">
        <v>237</v>
      </c>
      <c r="B21" s="235"/>
      <c r="C21" s="235"/>
      <c r="D21" s="235"/>
      <c r="E21" s="235"/>
      <c r="F21" s="235"/>
      <c r="G21" s="235"/>
      <c r="H21" s="235"/>
      <c r="I21" s="267"/>
      <c r="J21" s="267"/>
      <c r="K21" s="268"/>
    </row>
    <row r="22" spans="1:11" ht="12.75" customHeight="1">
      <c r="A22" s="213" t="s">
        <v>238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0</v>
      </c>
      <c r="K22" s="6">
        <v>0</v>
      </c>
    </row>
    <row r="23" spans="1:11" ht="12.75" customHeight="1">
      <c r="A23" s="213" t="s">
        <v>239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0</v>
      </c>
      <c r="K23" s="6">
        <v>0</v>
      </c>
    </row>
    <row r="24" spans="1:11" ht="12.75" customHeight="1">
      <c r="A24" s="213" t="s">
        <v>240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0</v>
      </c>
      <c r="K24" s="6">
        <v>0</v>
      </c>
    </row>
    <row r="25" spans="1:11" ht="12.75" customHeight="1">
      <c r="A25" s="213" t="s">
        <v>241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 customHeight="1">
      <c r="A26" s="213" t="s">
        <v>242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0</v>
      </c>
      <c r="K26" s="6">
        <v>0</v>
      </c>
    </row>
    <row r="27" spans="1:11" ht="12.75" customHeight="1">
      <c r="A27" s="210" t="s">
        <v>243</v>
      </c>
      <c r="B27" s="211"/>
      <c r="C27" s="211"/>
      <c r="D27" s="211"/>
      <c r="E27" s="211"/>
      <c r="F27" s="211"/>
      <c r="G27" s="211"/>
      <c r="H27" s="211"/>
      <c r="I27" s="1">
        <v>20</v>
      </c>
      <c r="J27" s="119">
        <f>SUM(J22:J26)</f>
        <v>0</v>
      </c>
      <c r="K27" s="47">
        <f>SUM(K22:K26)</f>
        <v>0</v>
      </c>
    </row>
    <row r="28" spans="1:11" ht="12.75" customHeight="1">
      <c r="A28" s="213" t="s">
        <v>244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7923814</v>
      </c>
      <c r="K28" s="6">
        <v>3983417</v>
      </c>
    </row>
    <row r="29" spans="1:11" ht="12.75" customHeight="1">
      <c r="A29" s="213" t="s">
        <v>245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0</v>
      </c>
      <c r="K29" s="6">
        <v>0</v>
      </c>
    </row>
    <row r="30" spans="1:11" ht="12.75" customHeight="1">
      <c r="A30" s="213" t="s">
        <v>246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0</v>
      </c>
      <c r="K30" s="6">
        <v>0</v>
      </c>
    </row>
    <row r="31" spans="1:11" ht="12.75" customHeight="1">
      <c r="A31" s="210" t="s">
        <v>247</v>
      </c>
      <c r="B31" s="211"/>
      <c r="C31" s="211"/>
      <c r="D31" s="211"/>
      <c r="E31" s="211"/>
      <c r="F31" s="211"/>
      <c r="G31" s="211"/>
      <c r="H31" s="211"/>
      <c r="I31" s="1">
        <v>24</v>
      </c>
      <c r="J31" s="47">
        <f>SUM(J28:J30)</f>
        <v>7923814</v>
      </c>
      <c r="K31" s="47">
        <f>SUM(K28:K30)</f>
        <v>3983417</v>
      </c>
    </row>
    <row r="32" spans="1:11" ht="12.75" customHeight="1">
      <c r="A32" s="210" t="s">
        <v>248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119">
        <f>IF(J27&gt;J31,J27-J31,0)</f>
        <v>0</v>
      </c>
      <c r="K32" s="47">
        <f>IF(K27&gt;K31,K27-K31,0)</f>
        <v>0</v>
      </c>
    </row>
    <row r="33" spans="1:11" ht="12.75" customHeight="1">
      <c r="A33" s="210" t="s">
        <v>249</v>
      </c>
      <c r="B33" s="211"/>
      <c r="C33" s="211"/>
      <c r="D33" s="211"/>
      <c r="E33" s="211"/>
      <c r="F33" s="211"/>
      <c r="G33" s="211"/>
      <c r="H33" s="211"/>
      <c r="I33" s="1">
        <v>26</v>
      </c>
      <c r="J33" s="119">
        <f>IF(J31&gt;J27,J31-J27,0)</f>
        <v>7923814</v>
      </c>
      <c r="K33" s="47">
        <f>IF(K31&gt;K27,K31-K27,0)</f>
        <v>3983417</v>
      </c>
    </row>
    <row r="34" spans="1:11" ht="12.75">
      <c r="A34" s="219" t="s">
        <v>250</v>
      </c>
      <c r="B34" s="235"/>
      <c r="C34" s="235"/>
      <c r="D34" s="235"/>
      <c r="E34" s="235"/>
      <c r="F34" s="235"/>
      <c r="G34" s="235"/>
      <c r="H34" s="235"/>
      <c r="I34" s="267"/>
      <c r="J34" s="267"/>
      <c r="K34" s="268"/>
    </row>
    <row r="35" spans="1:11" ht="12.75" customHeight="1">
      <c r="A35" s="213" t="s">
        <v>251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0</v>
      </c>
      <c r="K35" s="6">
        <v>0</v>
      </c>
    </row>
    <row r="36" spans="1:11" ht="12.75" customHeight="1">
      <c r="A36" s="213" t="s">
        <v>252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210902745</v>
      </c>
      <c r="K36" s="6">
        <v>25078932</v>
      </c>
    </row>
    <row r="37" spans="1:11" ht="12.75" customHeight="1">
      <c r="A37" s="213" t="s">
        <v>253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0</v>
      </c>
      <c r="K37" s="6">
        <v>0</v>
      </c>
    </row>
    <row r="38" spans="1:11" ht="12.75" customHeight="1">
      <c r="A38" s="210" t="s">
        <v>254</v>
      </c>
      <c r="B38" s="211"/>
      <c r="C38" s="211"/>
      <c r="D38" s="211"/>
      <c r="E38" s="211"/>
      <c r="F38" s="211"/>
      <c r="G38" s="211"/>
      <c r="H38" s="211"/>
      <c r="I38" s="1">
        <v>30</v>
      </c>
      <c r="J38" s="119">
        <f>SUM(J35:J37)</f>
        <v>210902745</v>
      </c>
      <c r="K38" s="47">
        <f>SUM(K35:K37)</f>
        <v>25078932</v>
      </c>
    </row>
    <row r="39" spans="1:11" ht="12.75" customHeight="1">
      <c r="A39" s="213" t="s">
        <v>255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>
        <v>275282825</v>
      </c>
      <c r="K39" s="6">
        <v>58820431</v>
      </c>
    </row>
    <row r="40" spans="1:11" ht="12.75" customHeight="1">
      <c r="A40" s="213" t="s">
        <v>256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34413664</v>
      </c>
      <c r="K40" s="6">
        <v>13933468</v>
      </c>
    </row>
    <row r="41" spans="1:11" ht="12.75" customHeight="1">
      <c r="A41" s="213" t="s">
        <v>257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0</v>
      </c>
      <c r="K41" s="6">
        <v>0</v>
      </c>
    </row>
    <row r="42" spans="1:11" ht="12.75" customHeight="1">
      <c r="A42" s="213" t="s">
        <v>258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</row>
    <row r="43" spans="1:11" ht="12.75" customHeight="1">
      <c r="A43" s="213" t="s">
        <v>259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0</v>
      </c>
    </row>
    <row r="44" spans="1:11" ht="12.75" customHeight="1">
      <c r="A44" s="210" t="s">
        <v>260</v>
      </c>
      <c r="B44" s="211"/>
      <c r="C44" s="211"/>
      <c r="D44" s="211"/>
      <c r="E44" s="211"/>
      <c r="F44" s="211"/>
      <c r="G44" s="211"/>
      <c r="H44" s="211"/>
      <c r="I44" s="1">
        <v>36</v>
      </c>
      <c r="J44" s="119">
        <f>SUM(J39:J43)</f>
        <v>309696489</v>
      </c>
      <c r="K44" s="47">
        <f>SUM(K39:K43)</f>
        <v>72753899</v>
      </c>
    </row>
    <row r="45" spans="1:11" ht="12.75" customHeight="1">
      <c r="A45" s="210" t="s">
        <v>261</v>
      </c>
      <c r="B45" s="211"/>
      <c r="C45" s="211"/>
      <c r="D45" s="211"/>
      <c r="E45" s="211"/>
      <c r="F45" s="211"/>
      <c r="G45" s="211"/>
      <c r="H45" s="211"/>
      <c r="I45" s="1">
        <v>37</v>
      </c>
      <c r="J45" s="119">
        <f>IF(J38&gt;J44,J38-J44,0)</f>
        <v>0</v>
      </c>
      <c r="K45" s="47">
        <f>IF(K38&gt;K44,K38-K44,0)</f>
        <v>0</v>
      </c>
    </row>
    <row r="46" spans="1:11" ht="12.75" customHeight="1">
      <c r="A46" s="210" t="s">
        <v>262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119">
        <f>IF(J44&gt;J38,J44-J38,0)</f>
        <v>98793744</v>
      </c>
      <c r="K46" s="47">
        <f>IF(K44&gt;K38,K44-K38,0)</f>
        <v>47674967</v>
      </c>
    </row>
    <row r="47" spans="1:11" ht="12.75" customHeight="1">
      <c r="A47" s="213" t="s">
        <v>263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119">
        <f>IF(J19-J20+J32-J33+J45-J46&gt;0,J19-J20+J32-J33+J45-J46,0)</f>
        <v>0</v>
      </c>
      <c r="K47" s="47">
        <f>IF(K19-K20+K32-K33+K45-K46&gt;0,K19-K20+K32-K33+K45-K46,0)</f>
        <v>19877171</v>
      </c>
    </row>
    <row r="48" spans="1:11" ht="12.75" customHeight="1">
      <c r="A48" s="213" t="s">
        <v>264</v>
      </c>
      <c r="B48" s="214"/>
      <c r="C48" s="214"/>
      <c r="D48" s="214"/>
      <c r="E48" s="214"/>
      <c r="F48" s="214"/>
      <c r="G48" s="214"/>
      <c r="H48" s="214"/>
      <c r="I48" s="1">
        <v>40</v>
      </c>
      <c r="J48" s="119">
        <f>IF(J20-J19+J33-J32+J46-J45&gt;0,J20-J19+J33-J32+J46-J45,0)</f>
        <v>27550447</v>
      </c>
      <c r="K48" s="47">
        <f>IF(K20-K19+K33-K32+K46-K45&gt;0,K20-K19+K33-K32+K46-K45,0)</f>
        <v>0</v>
      </c>
    </row>
    <row r="49" spans="1:11" ht="12.75" customHeight="1">
      <c r="A49" s="213" t="s">
        <v>265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">
        <v>71465019</v>
      </c>
      <c r="K49" s="6">
        <v>43914572</v>
      </c>
    </row>
    <row r="50" spans="1:11" ht="12.75" customHeight="1">
      <c r="A50" s="213" t="s">
        <v>266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v>0</v>
      </c>
      <c r="K50" s="6">
        <v>19877171</v>
      </c>
    </row>
    <row r="51" spans="1:11" ht="12.75" customHeight="1">
      <c r="A51" s="213" t="s">
        <v>267</v>
      </c>
      <c r="B51" s="214"/>
      <c r="C51" s="214"/>
      <c r="D51" s="214"/>
      <c r="E51" s="214"/>
      <c r="F51" s="214"/>
      <c r="G51" s="214"/>
      <c r="H51" s="214"/>
      <c r="I51" s="1">
        <v>43</v>
      </c>
      <c r="J51" s="121">
        <v>27550447</v>
      </c>
      <c r="K51" s="6">
        <v>0</v>
      </c>
    </row>
    <row r="52" spans="1:11" ht="12.75" customHeight="1">
      <c r="A52" s="225" t="s">
        <v>268</v>
      </c>
      <c r="B52" s="226"/>
      <c r="C52" s="226"/>
      <c r="D52" s="226"/>
      <c r="E52" s="226"/>
      <c r="F52" s="226"/>
      <c r="G52" s="226"/>
      <c r="H52" s="226"/>
      <c r="I52" s="4">
        <v>44</v>
      </c>
      <c r="J52" s="120">
        <f>J49+J50-J51</f>
        <v>43914572</v>
      </c>
      <c r="K52" s="55">
        <f>K49+K50-K51</f>
        <v>63791743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6" sqref="K16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6384" width="9.140625" style="63" customWidth="1"/>
  </cols>
  <sheetData>
    <row r="1" spans="1:12" ht="12.75">
      <c r="A1" s="275" t="s">
        <v>269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2"/>
    </row>
    <row r="2" spans="1:12" ht="15.75">
      <c r="A2" s="37"/>
      <c r="B2" s="61"/>
      <c r="C2" s="285" t="s">
        <v>270</v>
      </c>
      <c r="D2" s="285"/>
      <c r="E2" s="64">
        <v>42736</v>
      </c>
      <c r="F2" s="38" t="s">
        <v>33</v>
      </c>
      <c r="G2" s="286">
        <v>43100</v>
      </c>
      <c r="H2" s="287"/>
      <c r="I2" s="61"/>
      <c r="J2" s="61"/>
      <c r="K2" s="61"/>
      <c r="L2" s="65"/>
    </row>
    <row r="3" spans="1:11" ht="22.5">
      <c r="A3" s="288" t="s">
        <v>44</v>
      </c>
      <c r="B3" s="288"/>
      <c r="C3" s="288"/>
      <c r="D3" s="288"/>
      <c r="E3" s="288"/>
      <c r="F3" s="288"/>
      <c r="G3" s="288"/>
      <c r="H3" s="288"/>
      <c r="I3" s="67" t="s">
        <v>271</v>
      </c>
      <c r="J3" s="68" t="s">
        <v>149</v>
      </c>
      <c r="K3" s="68" t="s">
        <v>150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70">
        <v>2</v>
      </c>
      <c r="J4" s="69" t="s">
        <v>4</v>
      </c>
      <c r="K4" s="69" t="s">
        <v>5</v>
      </c>
    </row>
    <row r="5" spans="1:11" ht="12.75" customHeight="1">
      <c r="A5" s="277" t="s">
        <v>272</v>
      </c>
      <c r="B5" s="278"/>
      <c r="C5" s="278"/>
      <c r="D5" s="278"/>
      <c r="E5" s="278"/>
      <c r="F5" s="278"/>
      <c r="G5" s="278"/>
      <c r="H5" s="278"/>
      <c r="I5" s="39">
        <v>1</v>
      </c>
      <c r="J5" s="5">
        <v>436667250</v>
      </c>
      <c r="K5" s="5">
        <v>436667250</v>
      </c>
    </row>
    <row r="6" spans="1:11" ht="12.75" customHeight="1">
      <c r="A6" s="277" t="s">
        <v>273</v>
      </c>
      <c r="B6" s="278"/>
      <c r="C6" s="278"/>
      <c r="D6" s="278"/>
      <c r="E6" s="278"/>
      <c r="F6" s="278"/>
      <c r="G6" s="278"/>
      <c r="H6" s="278"/>
      <c r="I6" s="39">
        <v>2</v>
      </c>
      <c r="J6" s="6">
        <v>68425976</v>
      </c>
      <c r="K6" s="6">
        <v>68425976</v>
      </c>
    </row>
    <row r="7" spans="1:11" ht="12.75" customHeight="1">
      <c r="A7" s="277" t="s">
        <v>274</v>
      </c>
      <c r="B7" s="278"/>
      <c r="C7" s="278"/>
      <c r="D7" s="278"/>
      <c r="E7" s="278"/>
      <c r="F7" s="278"/>
      <c r="G7" s="278"/>
      <c r="H7" s="278"/>
      <c r="I7" s="39">
        <v>3</v>
      </c>
      <c r="J7" s="6">
        <v>55000000</v>
      </c>
      <c r="K7" s="6">
        <v>57030391</v>
      </c>
    </row>
    <row r="8" spans="1:11" ht="12.75" customHeight="1">
      <c r="A8" s="277" t="s">
        <v>275</v>
      </c>
      <c r="B8" s="278"/>
      <c r="C8" s="278"/>
      <c r="D8" s="278"/>
      <c r="E8" s="278"/>
      <c r="F8" s="278"/>
      <c r="G8" s="278"/>
      <c r="H8" s="278"/>
      <c r="I8" s="39">
        <v>4</v>
      </c>
      <c r="J8" s="6">
        <v>10967347</v>
      </c>
      <c r="K8" s="6">
        <v>35592546</v>
      </c>
    </row>
    <row r="9" spans="1:11" ht="12.75" customHeight="1">
      <c r="A9" s="213" t="s">
        <v>299</v>
      </c>
      <c r="B9" s="278"/>
      <c r="C9" s="278"/>
      <c r="D9" s="278"/>
      <c r="E9" s="278"/>
      <c r="F9" s="278"/>
      <c r="G9" s="278"/>
      <c r="H9" s="278"/>
      <c r="I9" s="39">
        <v>5</v>
      </c>
      <c r="J9" s="6">
        <v>40607823</v>
      </c>
      <c r="K9" s="6">
        <v>32132435</v>
      </c>
    </row>
    <row r="10" spans="1:11" ht="12.75" customHeight="1">
      <c r="A10" s="277" t="s">
        <v>276</v>
      </c>
      <c r="B10" s="278"/>
      <c r="C10" s="278"/>
      <c r="D10" s="278"/>
      <c r="E10" s="278"/>
      <c r="F10" s="278"/>
      <c r="G10" s="278"/>
      <c r="H10" s="278"/>
      <c r="I10" s="39">
        <v>6</v>
      </c>
      <c r="J10" s="6">
        <v>0</v>
      </c>
      <c r="K10" s="6">
        <v>0</v>
      </c>
    </row>
    <row r="11" spans="1:11" ht="12.75" customHeight="1">
      <c r="A11" s="277" t="s">
        <v>277</v>
      </c>
      <c r="B11" s="278"/>
      <c r="C11" s="278"/>
      <c r="D11" s="278"/>
      <c r="E11" s="278"/>
      <c r="F11" s="278"/>
      <c r="G11" s="278"/>
      <c r="H11" s="278"/>
      <c r="I11" s="39">
        <v>7</v>
      </c>
      <c r="J11" s="6">
        <v>0</v>
      </c>
      <c r="K11" s="6">
        <v>0</v>
      </c>
    </row>
    <row r="12" spans="1:11" ht="12.75" customHeight="1">
      <c r="A12" s="277" t="s">
        <v>278</v>
      </c>
      <c r="B12" s="278"/>
      <c r="C12" s="278"/>
      <c r="D12" s="278"/>
      <c r="E12" s="278"/>
      <c r="F12" s="278"/>
      <c r="G12" s="278"/>
      <c r="H12" s="278"/>
      <c r="I12" s="39">
        <v>8</v>
      </c>
      <c r="J12" s="6">
        <v>0</v>
      </c>
      <c r="K12" s="6">
        <v>0</v>
      </c>
    </row>
    <row r="13" spans="1:11" ht="12.75" customHeight="1">
      <c r="A13" s="277" t="s">
        <v>279</v>
      </c>
      <c r="B13" s="278"/>
      <c r="C13" s="278"/>
      <c r="D13" s="278"/>
      <c r="E13" s="278"/>
      <c r="F13" s="278"/>
      <c r="G13" s="278"/>
      <c r="H13" s="278"/>
      <c r="I13" s="39">
        <v>9</v>
      </c>
      <c r="J13" s="6">
        <v>0</v>
      </c>
      <c r="K13" s="6">
        <v>0</v>
      </c>
    </row>
    <row r="14" spans="1:11" ht="12.75" customHeight="1">
      <c r="A14" s="279" t="s">
        <v>280</v>
      </c>
      <c r="B14" s="280"/>
      <c r="C14" s="280"/>
      <c r="D14" s="280"/>
      <c r="E14" s="280"/>
      <c r="F14" s="280"/>
      <c r="G14" s="280"/>
      <c r="H14" s="280"/>
      <c r="I14" s="39">
        <v>10</v>
      </c>
      <c r="J14" s="47">
        <f>SUM(J5:J13)</f>
        <v>611668396</v>
      </c>
      <c r="K14" s="47">
        <f>SUM(K5:K13)</f>
        <v>629848598</v>
      </c>
    </row>
    <row r="15" spans="1:11" ht="12.75" customHeight="1">
      <c r="A15" s="277" t="s">
        <v>281</v>
      </c>
      <c r="B15" s="278"/>
      <c r="C15" s="278"/>
      <c r="D15" s="278"/>
      <c r="E15" s="278"/>
      <c r="F15" s="278"/>
      <c r="G15" s="278"/>
      <c r="H15" s="278"/>
      <c r="I15" s="39">
        <v>11</v>
      </c>
      <c r="J15" s="6">
        <v>54833836</v>
      </c>
      <c r="K15" s="6">
        <v>-26429776</v>
      </c>
    </row>
    <row r="16" spans="1:11" ht="12.75" customHeight="1">
      <c r="A16" s="277" t="s">
        <v>282</v>
      </c>
      <c r="B16" s="278"/>
      <c r="C16" s="278"/>
      <c r="D16" s="278"/>
      <c r="E16" s="278"/>
      <c r="F16" s="278"/>
      <c r="G16" s="278"/>
      <c r="H16" s="278"/>
      <c r="I16" s="39">
        <v>12</v>
      </c>
      <c r="J16" s="6">
        <v>0</v>
      </c>
      <c r="K16" s="6">
        <v>0</v>
      </c>
    </row>
    <row r="17" spans="1:11" ht="12.75" customHeight="1">
      <c r="A17" s="277" t="s">
        <v>283</v>
      </c>
      <c r="B17" s="278"/>
      <c r="C17" s="278"/>
      <c r="D17" s="278"/>
      <c r="E17" s="278"/>
      <c r="F17" s="278"/>
      <c r="G17" s="278"/>
      <c r="H17" s="278"/>
      <c r="I17" s="39">
        <v>13</v>
      </c>
      <c r="J17" s="6">
        <v>0</v>
      </c>
      <c r="K17" s="6">
        <v>0</v>
      </c>
    </row>
    <row r="18" spans="1:11" ht="12.75" customHeight="1">
      <c r="A18" s="277" t="s">
        <v>284</v>
      </c>
      <c r="B18" s="278"/>
      <c r="C18" s="278"/>
      <c r="D18" s="278"/>
      <c r="E18" s="278"/>
      <c r="F18" s="278"/>
      <c r="G18" s="278"/>
      <c r="H18" s="278"/>
      <c r="I18" s="39">
        <v>14</v>
      </c>
      <c r="J18" s="6">
        <v>0</v>
      </c>
      <c r="K18" s="6">
        <v>0</v>
      </c>
    </row>
    <row r="19" spans="1:11" ht="12.75" customHeight="1">
      <c r="A19" s="277" t="s">
        <v>285</v>
      </c>
      <c r="B19" s="278"/>
      <c r="C19" s="278"/>
      <c r="D19" s="278"/>
      <c r="E19" s="278"/>
      <c r="F19" s="278"/>
      <c r="G19" s="278"/>
      <c r="H19" s="278"/>
      <c r="I19" s="39">
        <v>15</v>
      </c>
      <c r="J19" s="6">
        <v>0</v>
      </c>
      <c r="K19" s="6">
        <v>0</v>
      </c>
    </row>
    <row r="20" spans="1:11" ht="12.75" customHeight="1">
      <c r="A20" s="277" t="s">
        <v>286</v>
      </c>
      <c r="B20" s="278"/>
      <c r="C20" s="278"/>
      <c r="D20" s="278"/>
      <c r="E20" s="278"/>
      <c r="F20" s="278"/>
      <c r="G20" s="278"/>
      <c r="H20" s="278"/>
      <c r="I20" s="39">
        <v>16</v>
      </c>
      <c r="J20" s="6">
        <v>0</v>
      </c>
      <c r="K20" s="6">
        <v>0</v>
      </c>
    </row>
    <row r="21" spans="1:11" ht="12.75" customHeight="1">
      <c r="A21" s="279" t="s">
        <v>287</v>
      </c>
      <c r="B21" s="280"/>
      <c r="C21" s="280"/>
      <c r="D21" s="280"/>
      <c r="E21" s="280"/>
      <c r="F21" s="280"/>
      <c r="G21" s="280"/>
      <c r="H21" s="280"/>
      <c r="I21" s="39">
        <v>17</v>
      </c>
      <c r="J21" s="55">
        <f>SUM(J15:J20)</f>
        <v>54833836</v>
      </c>
      <c r="K21" s="55">
        <f>SUM(K15:K20)</f>
        <v>-26429776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 customHeight="1">
      <c r="A23" s="269" t="s">
        <v>288</v>
      </c>
      <c r="B23" s="270"/>
      <c r="C23" s="270"/>
      <c r="D23" s="270"/>
      <c r="E23" s="270"/>
      <c r="F23" s="270"/>
      <c r="G23" s="270"/>
      <c r="H23" s="270"/>
      <c r="I23" s="41">
        <v>18</v>
      </c>
      <c r="J23" s="40"/>
      <c r="K23" s="40"/>
    </row>
    <row r="24" spans="1:11" ht="17.25" customHeight="1">
      <c r="A24" s="271" t="s">
        <v>289</v>
      </c>
      <c r="B24" s="272"/>
      <c r="C24" s="272"/>
      <c r="D24" s="272"/>
      <c r="E24" s="272"/>
      <c r="F24" s="272"/>
      <c r="G24" s="272"/>
      <c r="H24" s="272"/>
      <c r="I24" s="42">
        <v>19</v>
      </c>
      <c r="J24" s="66"/>
      <c r="K24" s="66"/>
    </row>
    <row r="25" spans="1:11" ht="30" customHeight="1">
      <c r="A25" s="273" t="s">
        <v>300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2015-07-24T16:16:48Z</cp:lastPrinted>
  <dcterms:created xsi:type="dcterms:W3CDTF">2008-10-17T11:51:54Z</dcterms:created>
  <dcterms:modified xsi:type="dcterms:W3CDTF">2018-02-13T09:07:57Z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