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370" windowHeight="10425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<sst xmlns="http://schemas.openxmlformats.org/spreadsheetml/2006/main" count="338" uniqueCount="305">
  <si>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</si>
  <si>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</si>
  <si>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</si>
  <si>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</si>
  <si>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</si>
  <si>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</si>
  <si>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</si>
  <si>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</si>
  <si>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</si>
  <si>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</si>
  <si>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</si>
  <si>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</si>
  <si>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</si>
  <si>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</si>
  <si>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</si>
  <si>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</si>
  <si>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</si>
  <si>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</si>
  <si>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</si>
  <si>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</si>
  <si>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</si>
  <si>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</si>
  <si>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</si>
  <si>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</si>
  <si>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</si>
  <si>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</si>
  <si>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</si>
  <si>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</si>
  <si>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</si>
  <si>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</si>
  <si>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</si>
  <si>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</si>
  <si>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</si>
  <si>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</si>
  <si>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</si>
  <si>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</si>
  <si>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</si>
  <si>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</si>
  <si>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</si>
  <si>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</si>
  <si>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</si>
  <si>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</si>
  <si>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</si>
  <si>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</si>
  <si>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</si>
  <si>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</si>
  <si>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</si>
  <si>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</si>
  <si>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</si>
  <si>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</si>
  <si>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</si>
  <si>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</si>
  <si>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</si>
  <si>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</si>
  <si>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</si>
  <si>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</si>
  <si>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</si>
  <si>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</si>
  <si>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</si>
  <si>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</si>
  <si>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</si>
  <si>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</si>
  <si>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</si>
  <si>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</si>
  <si>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</si>
  <si>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</si>
  <si>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</si>
  <si>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</si>
  <si>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</si>
  <si>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</si>
  <si>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</si>
  <si>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</si>
  <si>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</si>
  <si>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</si>
  <si>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</si>
  <si>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</si>
  <si>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</si>
  <si>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</si>
  <si>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</si>
  <si>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</si>
  <si>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</si>
  <si>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</si>
  <si>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</si>
  <si>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</si>
  <si>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</si>
  <si>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</si>
  <si>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</si>
  <si>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</si>
  <si>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</si>
  <si>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</si>
  <si>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</si>
  <si>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</si>
  <si>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</si>
  <si>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</si>
  <si>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</si>
  <si>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</si>
  <si>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</si>
  <si>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</si>
  <si>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</si>
  <si>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</si>
  <si>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</si>
  <si>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</si>
  <si>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</si>
  <si>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</si>
  <si>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</si>
  <si>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</si>
  <si>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</si>
  <si>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</si>
  <si>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</si>
  <si>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</si>
  <si>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</si>
  <si>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</si>
  <si>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</si>
  <si>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</si>
  <si>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</si>
  <si>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</si>
  <si>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</si>
  <si>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</si>
  <si>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</si>
  <si>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</si>
  <si>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</si>
  <si>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</si>
  <si>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</si>
  <si>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</si>
  <si>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</si>
  <si>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</si>
  <si>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</si>
  <si>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</si>
  <si>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</si>
  <si>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</si>
  <si>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</si>
  <si>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</si>
  <si>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</si>
  <si>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</si>
  <si>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</si>
  <si>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</si>
  <si>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</si>
  <si>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</si>
  <si>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</si>
  <si>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</si>
  <si>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</si>
  <si>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</si>
  <si>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</si>
  <si>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</si>
  <si>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</si>
  <si>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</si>
  <si>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</si>
  <si>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</si>
  <si>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</si>
  <si>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</si>
  <si>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</si>
  <si>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</si>
  <si>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</si>
  <si>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</si>
  <si>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</si>
  <si>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</si>
  <si>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</si>
  <si>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</si>
  <si>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</si>
  <si>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</si>
  <si>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</si>
  <si>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</si>
  <si>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</si>
  <si>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</si>
  <si>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</si>
  <si>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</si>
  <si>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</si>
  <si>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</si>
  <si>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</si>
  <si>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</si>
  <si>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</si>
  <si>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</si>
  <si>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</si>
  <si>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</si>
  <si>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</si>
  <si>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</si>
  <si>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</si>
  <si>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</si>
  <si>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</si>
  <si>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</si>
  <si>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</si>
  <si>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</si>
  <si>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</si>
  <si>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</si>
  <si>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</si>
  <si>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</si>
  <si>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</si>
  <si>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</si>
  <si>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</si>
  <si>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</si>
  <si>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</si>
  <si>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</si>
  <si>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</si>
  <si>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</si>
  <si>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</si>
  <si>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</si>
  <si>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</si>
  <si>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</si>
  <si>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</si>
  <si>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</si>
  <si>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</si>
  <si>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</si>
  <si>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</si>
  <si>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</si>
  <si>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</si>
  <si>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</si>
  <si>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</si>
  <si>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</si>
  <si>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</si>
  <si>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</si>
  <si>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</si>
  <si>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</si>
  <si>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</si>
  <si>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</si>
  <si>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</si>
  <si>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</si>
  <si>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</si>
  <si>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</si>
  <si>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</si>
  <si>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</si>
  <si>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</si>
  <si>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</si>
  <si>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</si>
  <si>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</si>
  <si>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</si>
  <si>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</si>
  <si>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</si>
  <si>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</si>
  <si>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</si>
  <si>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</si>
  <si>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</si>
  <si>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</si>
  <si>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</si>
  <si>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</si>
  <si>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</si>
  <si>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</si>
  <si>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</si>
  <si>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</si>
  <si>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</si>
  <si>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</si>
  <si>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</si>
  <si>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</si>
  <si>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</si>
  <si>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</si>
  <si>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</si>
  <si>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</si>
  <si>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</si>
  <si>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</si>
  <si>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</si>
  <si>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</si>
  <si>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</si>
  <si>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</si>
  <si>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</si>
  <si>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</si>
  <si>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</si>
  <si>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</si>
  <si>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</si>
  <si>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</si>
  <si>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</si>
  <si>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</si>
  <si>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</si>
  <si>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</si>
  <si>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</si>
  <si>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</si>
  <si>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</si>
  <si>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</si>
  <si>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</si>
  <si>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</si>
  <si>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</si>
  <si>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</si>
  <si>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</si>
  <si>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</si>
  <si>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</si>
  <si>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</si>
  <si>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</si>
  <si>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</si>
  <si>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</si>
  <si>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</si>
  <si>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</si>
  <si>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</si>
  <si>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</si>
  <si>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</si>
  <si>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</si>
  <si>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</si>
  <si>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</si>
  <si>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ZADAR</t>
  </si>
  <si>
    <t>BOŽIDARA PETRANOVIĆA 4</t>
  </si>
  <si>
    <t>ZADARSKA ŽUPANIJA</t>
  </si>
  <si>
    <t>NE</t>
  </si>
  <si>
    <t>5020</t>
  </si>
  <si>
    <t>30312968003</t>
  </si>
  <si>
    <t>110046753</t>
  </si>
  <si>
    <t>04266838</t>
  </si>
  <si>
    <t>TANKERSKA NEXT GENERATION D.D.</t>
  </si>
  <si>
    <t>JOHN KARAVANIĆ</t>
  </si>
  <si>
    <t>tng@tng.hr</t>
  </si>
  <si>
    <t>www.tng.hr</t>
  </si>
  <si>
    <t>Obveznik: 30312968003; TANKERSKA NEXT GENERATION D.D.</t>
  </si>
  <si>
    <t>MARIO DEVOŠIĆ</t>
  </si>
  <si>
    <t>023/202-137</t>
  </si>
  <si>
    <t>BOŽIDARA PETRANOVIĆA 4, 23000 ZADAR</t>
  </si>
  <si>
    <t>TANKERSKA PLOVIDBA d.d.</t>
  </si>
  <si>
    <t>stanje na dan 30.06.2015.</t>
  </si>
  <si>
    <t>u razdoblju 01.01.2015. do 30.06.2015.</t>
  </si>
  <si>
    <t>023/250-580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</si>
</sst>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9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0" fillId="0" borderId="30" xfId="0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2" fillId="0" borderId="27" xfId="44" applyNumberFormat="1" applyFont="1" applyFill="1" applyBorder="1" applyAlignment="1" applyProtection="1">
      <alignment vertical="center"/>
      <protection hidden="1" locked="0"/>
    </xf>
    <xf numFmtId="0" fontId="2" fillId="0" borderId="29" xfId="44" applyNumberFormat="1" applyFont="1" applyFill="1" applyBorder="1" applyAlignment="1" applyProtection="1">
      <alignment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9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194" fontId="0" fillId="0" borderId="0" xfId="62" applyNumberFormat="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ng@tng.hr" TargetMode="External" /><Relationship Id="rId2" Type="http://schemas.openxmlformats.org/officeDocument/2006/relationships/hyperlink" Target="mailto:tng@tng.hr" TargetMode="External" /><Relationship Id="rId3" Type="http://schemas.openxmlformats.org/officeDocument/2006/relationships/hyperlink" Target="http://www.tng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9">
      <selection activeCell="G55" sqref="G5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710937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0" t="s">
        <v>214</v>
      </c>
      <c r="B1" s="171"/>
      <c r="C1" s="171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27" t="s">
        <v>215</v>
      </c>
      <c r="B2" s="128"/>
      <c r="C2" s="128"/>
      <c r="D2" s="129"/>
      <c r="E2" s="111">
        <v>42005</v>
      </c>
      <c r="F2" s="12"/>
      <c r="G2" s="13" t="s">
        <v>216</v>
      </c>
      <c r="H2" s="111">
        <v>42185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>
      <c r="A4" s="130" t="s">
        <v>281</v>
      </c>
      <c r="B4" s="131"/>
      <c r="C4" s="131"/>
      <c r="D4" s="131"/>
      <c r="E4" s="131"/>
      <c r="F4" s="131"/>
      <c r="G4" s="131"/>
      <c r="H4" s="131"/>
      <c r="I4" s="132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3" t="s">
        <v>217</v>
      </c>
      <c r="B6" s="134"/>
      <c r="C6" s="125" t="s">
        <v>292</v>
      </c>
      <c r="D6" s="126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>
      <c r="A8" s="135" t="s">
        <v>218</v>
      </c>
      <c r="B8" s="136"/>
      <c r="C8" s="125" t="s">
        <v>291</v>
      </c>
      <c r="D8" s="126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7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>
      <c r="A10" s="122" t="s">
        <v>219</v>
      </c>
      <c r="B10" s="123"/>
      <c r="C10" s="125" t="s">
        <v>290</v>
      </c>
      <c r="D10" s="126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24"/>
      <c r="B11" s="123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33" t="s">
        <v>220</v>
      </c>
      <c r="B12" s="134"/>
      <c r="C12" s="137" t="s">
        <v>293</v>
      </c>
      <c r="D12" s="138"/>
      <c r="E12" s="138"/>
      <c r="F12" s="138"/>
      <c r="G12" s="138"/>
      <c r="H12" s="138"/>
      <c r="I12" s="139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33" t="s">
        <v>221</v>
      </c>
      <c r="B14" s="134"/>
      <c r="C14" s="140">
        <v>23000</v>
      </c>
      <c r="D14" s="141"/>
      <c r="E14" s="16"/>
      <c r="F14" s="137" t="s">
        <v>285</v>
      </c>
      <c r="G14" s="138"/>
      <c r="H14" s="138"/>
      <c r="I14" s="139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33" t="s">
        <v>222</v>
      </c>
      <c r="B16" s="134"/>
      <c r="C16" s="137" t="s">
        <v>286</v>
      </c>
      <c r="D16" s="138"/>
      <c r="E16" s="138"/>
      <c r="F16" s="138"/>
      <c r="G16" s="138"/>
      <c r="H16" s="138"/>
      <c r="I16" s="139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33" t="s">
        <v>223</v>
      </c>
      <c r="B18" s="134"/>
      <c r="C18" s="142" t="s">
        <v>295</v>
      </c>
      <c r="D18" s="143"/>
      <c r="E18" s="143"/>
      <c r="F18" s="143"/>
      <c r="G18" s="143"/>
      <c r="H18" s="143"/>
      <c r="I18" s="144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33" t="s">
        <v>224</v>
      </c>
      <c r="B20" s="134"/>
      <c r="C20" s="142" t="s">
        <v>296</v>
      </c>
      <c r="D20" s="143"/>
      <c r="E20" s="143"/>
      <c r="F20" s="143"/>
      <c r="G20" s="143"/>
      <c r="H20" s="143"/>
      <c r="I20" s="144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33" t="s">
        <v>225</v>
      </c>
      <c r="B22" s="134"/>
      <c r="C22" s="112">
        <v>520</v>
      </c>
      <c r="D22" s="137" t="s">
        <v>285</v>
      </c>
      <c r="E22" s="145"/>
      <c r="F22" s="146"/>
      <c r="G22" s="133"/>
      <c r="H22" s="147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33" t="s">
        <v>226</v>
      </c>
      <c r="B24" s="134"/>
      <c r="C24" s="112">
        <v>13</v>
      </c>
      <c r="D24" s="137" t="s">
        <v>287</v>
      </c>
      <c r="E24" s="145"/>
      <c r="F24" s="145"/>
      <c r="G24" s="146"/>
      <c r="H24" s="48" t="s">
        <v>227</v>
      </c>
      <c r="I24" s="119">
        <v>78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22" t="s">
        <v>282</v>
      </c>
      <c r="I25" s="89"/>
      <c r="J25" s="10"/>
      <c r="K25" s="10"/>
      <c r="L25" s="10"/>
    </row>
    <row r="26" spans="1:12" ht="12.75">
      <c r="A26" s="133" t="s">
        <v>228</v>
      </c>
      <c r="B26" s="134"/>
      <c r="C26" s="113" t="s">
        <v>288</v>
      </c>
      <c r="D26" s="25"/>
      <c r="E26" s="33"/>
      <c r="F26" s="24"/>
      <c r="G26" s="148" t="s">
        <v>229</v>
      </c>
      <c r="H26" s="134"/>
      <c r="I26" s="114" t="s">
        <v>289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49" t="s">
        <v>230</v>
      </c>
      <c r="B28" s="150"/>
      <c r="C28" s="151"/>
      <c r="D28" s="151"/>
      <c r="E28" s="152" t="s">
        <v>231</v>
      </c>
      <c r="F28" s="153"/>
      <c r="G28" s="153"/>
      <c r="H28" s="154" t="s">
        <v>232</v>
      </c>
      <c r="I28" s="155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56"/>
      <c r="B30" s="157"/>
      <c r="C30" s="157"/>
      <c r="D30" s="158"/>
      <c r="E30" s="156"/>
      <c r="F30" s="157"/>
      <c r="G30" s="157"/>
      <c r="H30" s="125"/>
      <c r="I30" s="126"/>
      <c r="J30" s="10"/>
      <c r="K30" s="10"/>
      <c r="L30" s="10"/>
    </row>
    <row r="31" spans="1:12" ht="12.75">
      <c r="A31" s="85"/>
      <c r="B31" s="22"/>
      <c r="C31" s="21"/>
      <c r="D31" s="159"/>
      <c r="E31" s="159"/>
      <c r="F31" s="159"/>
      <c r="G31" s="160"/>
      <c r="H31" s="16"/>
      <c r="I31" s="92"/>
      <c r="J31" s="10"/>
      <c r="K31" s="10"/>
      <c r="L31" s="10"/>
    </row>
    <row r="32" spans="1:12" ht="12.75">
      <c r="A32" s="156"/>
      <c r="B32" s="157"/>
      <c r="C32" s="157"/>
      <c r="D32" s="158"/>
      <c r="E32" s="156"/>
      <c r="F32" s="157"/>
      <c r="G32" s="157"/>
      <c r="H32" s="125"/>
      <c r="I32" s="126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56"/>
      <c r="B34" s="157"/>
      <c r="C34" s="157"/>
      <c r="D34" s="158"/>
      <c r="E34" s="156"/>
      <c r="F34" s="157"/>
      <c r="G34" s="157"/>
      <c r="H34" s="125"/>
      <c r="I34" s="126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56"/>
      <c r="B36" s="157"/>
      <c r="C36" s="157"/>
      <c r="D36" s="158"/>
      <c r="E36" s="156"/>
      <c r="F36" s="157"/>
      <c r="G36" s="157"/>
      <c r="H36" s="125"/>
      <c r="I36" s="126"/>
      <c r="J36" s="10"/>
      <c r="K36" s="10"/>
      <c r="L36" s="10"/>
    </row>
    <row r="37" spans="1:12" ht="12.75">
      <c r="A37" s="94"/>
      <c r="B37" s="30"/>
      <c r="C37" s="161"/>
      <c r="D37" s="162"/>
      <c r="E37" s="16"/>
      <c r="F37" s="161"/>
      <c r="G37" s="162"/>
      <c r="H37" s="16"/>
      <c r="I37" s="86"/>
      <c r="J37" s="10"/>
      <c r="K37" s="10"/>
      <c r="L37" s="10"/>
    </row>
    <row r="38" spans="1:12" ht="12.75">
      <c r="A38" s="156"/>
      <c r="B38" s="157"/>
      <c r="C38" s="157"/>
      <c r="D38" s="158"/>
      <c r="E38" s="156"/>
      <c r="F38" s="157"/>
      <c r="G38" s="157"/>
      <c r="H38" s="125"/>
      <c r="I38" s="126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56"/>
      <c r="B40" s="157"/>
      <c r="C40" s="157"/>
      <c r="D40" s="158"/>
      <c r="E40" s="156"/>
      <c r="F40" s="157"/>
      <c r="G40" s="157"/>
      <c r="H40" s="125"/>
      <c r="I40" s="126"/>
      <c r="J40" s="10"/>
      <c r="K40" s="10"/>
      <c r="L40" s="10"/>
    </row>
    <row r="41" spans="1:12" ht="12.75">
      <c r="A41" s="115"/>
      <c r="B41" s="33"/>
      <c r="C41" s="33"/>
      <c r="D41" s="33"/>
      <c r="E41" s="23"/>
      <c r="F41" s="116"/>
      <c r="G41" s="116"/>
      <c r="H41" s="117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>
      <c r="A44" s="122" t="s">
        <v>233</v>
      </c>
      <c r="B44" s="166"/>
      <c r="C44" s="176" t="s">
        <v>301</v>
      </c>
      <c r="D44" s="177"/>
      <c r="E44" s="26"/>
      <c r="F44" s="137" t="s">
        <v>300</v>
      </c>
      <c r="G44" s="157"/>
      <c r="H44" s="157"/>
      <c r="I44" s="158"/>
      <c r="J44" s="10"/>
      <c r="K44" s="10"/>
      <c r="L44" s="10"/>
    </row>
    <row r="45" spans="1:12" ht="12.75">
      <c r="A45" s="94"/>
      <c r="B45" s="30"/>
      <c r="C45" s="161"/>
      <c r="D45" s="162"/>
      <c r="E45" s="16"/>
      <c r="F45" s="161"/>
      <c r="G45" s="163"/>
      <c r="H45" s="35"/>
      <c r="I45" s="98"/>
      <c r="J45" s="10"/>
      <c r="K45" s="10"/>
      <c r="L45" s="10"/>
    </row>
    <row r="46" spans="1:12" ht="12.75">
      <c r="A46" s="122" t="s">
        <v>234</v>
      </c>
      <c r="B46" s="166"/>
      <c r="C46" s="137" t="s">
        <v>298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 ht="12.75">
      <c r="A47" s="85"/>
      <c r="B47" s="22"/>
      <c r="C47" s="21" t="s">
        <v>235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22" t="s">
        <v>236</v>
      </c>
      <c r="B48" s="166"/>
      <c r="C48" s="167" t="s">
        <v>299</v>
      </c>
      <c r="D48" s="168"/>
      <c r="E48" s="169"/>
      <c r="F48" s="16"/>
      <c r="G48" s="48" t="s">
        <v>237</v>
      </c>
      <c r="H48" s="167" t="s">
        <v>304</v>
      </c>
      <c r="I48" s="169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>
      <c r="A50" s="122" t="s">
        <v>223</v>
      </c>
      <c r="B50" s="166"/>
      <c r="C50" s="180" t="s">
        <v>295</v>
      </c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33" t="s">
        <v>238</v>
      </c>
      <c r="B52" s="134"/>
      <c r="C52" s="167" t="s">
        <v>294</v>
      </c>
      <c r="D52" s="168"/>
      <c r="E52" s="168"/>
      <c r="F52" s="168"/>
      <c r="G52" s="168"/>
      <c r="H52" s="168"/>
      <c r="I52" s="139"/>
      <c r="J52" s="10"/>
      <c r="K52" s="10"/>
      <c r="L52" s="10"/>
    </row>
    <row r="53" spans="1:12" ht="12.75">
      <c r="A53" s="99"/>
      <c r="B53" s="20"/>
      <c r="C53" s="172" t="s">
        <v>239</v>
      </c>
      <c r="D53" s="172"/>
      <c r="E53" s="172"/>
      <c r="F53" s="172"/>
      <c r="G53" s="172"/>
      <c r="H53" s="172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81" t="s">
        <v>240</v>
      </c>
      <c r="C55" s="182"/>
      <c r="D55" s="182"/>
      <c r="E55" s="182"/>
      <c r="F55" s="46"/>
      <c r="G55" s="46"/>
      <c r="H55" s="46"/>
      <c r="I55" s="101"/>
      <c r="J55" s="10"/>
      <c r="K55" s="10"/>
      <c r="L55" s="10"/>
    </row>
    <row r="56" spans="1:12" ht="12.75">
      <c r="A56" s="99"/>
      <c r="B56" s="183" t="s">
        <v>271</v>
      </c>
      <c r="C56" s="184"/>
      <c r="D56" s="184"/>
      <c r="E56" s="184"/>
      <c r="F56" s="184"/>
      <c r="G56" s="184"/>
      <c r="H56" s="184"/>
      <c r="I56" s="185"/>
      <c r="J56" s="10"/>
      <c r="K56" s="10"/>
      <c r="L56" s="10"/>
    </row>
    <row r="57" spans="1:12" ht="12.75">
      <c r="A57" s="99"/>
      <c r="B57" s="183" t="s">
        <v>272</v>
      </c>
      <c r="C57" s="184"/>
      <c r="D57" s="184"/>
      <c r="E57" s="184"/>
      <c r="F57" s="184"/>
      <c r="G57" s="184"/>
      <c r="H57" s="184"/>
      <c r="I57" s="101"/>
      <c r="J57" s="10"/>
      <c r="K57" s="10"/>
      <c r="L57" s="10"/>
    </row>
    <row r="58" spans="1:12" ht="12.75">
      <c r="A58" s="99"/>
      <c r="B58" s="183" t="s">
        <v>273</v>
      </c>
      <c r="C58" s="184"/>
      <c r="D58" s="184"/>
      <c r="E58" s="184"/>
      <c r="F58" s="184"/>
      <c r="G58" s="184"/>
      <c r="H58" s="184"/>
      <c r="I58" s="185"/>
      <c r="J58" s="10"/>
      <c r="K58" s="10"/>
      <c r="L58" s="10"/>
    </row>
    <row r="59" spans="1:12" ht="12.75">
      <c r="A59" s="99"/>
      <c r="B59" s="183" t="s">
        <v>274</v>
      </c>
      <c r="C59" s="184"/>
      <c r="D59" s="184"/>
      <c r="E59" s="184"/>
      <c r="F59" s="184"/>
      <c r="G59" s="184"/>
      <c r="H59" s="184"/>
      <c r="I59" s="185"/>
      <c r="J59" s="10"/>
      <c r="K59" s="10"/>
      <c r="L59" s="10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10"/>
      <c r="K60" s="10"/>
      <c r="L60" s="10"/>
    </row>
    <row r="61" spans="1:12" ht="13.5" thickBot="1">
      <c r="A61" s="105" t="s">
        <v>241</v>
      </c>
      <c r="B61" s="16"/>
      <c r="C61" s="16"/>
      <c r="D61" s="16"/>
      <c r="E61" s="16"/>
      <c r="F61" s="16"/>
      <c r="G61" s="37"/>
      <c r="H61" s="38"/>
      <c r="I61" s="106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242</v>
      </c>
      <c r="F62" s="33"/>
      <c r="G62" s="173" t="s">
        <v>243</v>
      </c>
      <c r="H62" s="174"/>
      <c r="I62" s="175"/>
      <c r="J62" s="10"/>
      <c r="K62" s="10"/>
      <c r="L62" s="10"/>
    </row>
    <row r="63" spans="1:12" ht="12.75">
      <c r="A63" s="107"/>
      <c r="B63" s="108"/>
      <c r="C63" s="109"/>
      <c r="D63" s="109"/>
      <c r="E63" s="109"/>
      <c r="F63" s="109"/>
      <c r="G63" s="178"/>
      <c r="H63" s="179"/>
      <c r="I63" s="110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tng@tng.hr"/>
    <hyperlink ref="C18" r:id="rId2" display="tng@tng.hr"/>
    <hyperlink ref="C20" r:id="rId3" display="www.tng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workbookViewId="0" topLeftCell="A5">
      <selection activeCell="A117" sqref="A117:K117"/>
    </sheetView>
  </sheetViews>
  <sheetFormatPr defaultColWidth="9.140625" defaultRowHeight="12.75"/>
  <cols>
    <col min="1" max="9" width="9.140625" style="49" customWidth="1"/>
    <col min="10" max="11" width="11.140625" style="49" bestFit="1" customWidth="1"/>
    <col min="12" max="16384" width="9.140625" style="49" customWidth="1"/>
  </cols>
  <sheetData>
    <row r="1" spans="1:11" ht="12.75" customHeight="1">
      <c r="A1" s="223" t="s">
        <v>127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302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297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50</v>
      </c>
      <c r="B4" s="229"/>
      <c r="C4" s="229"/>
      <c r="D4" s="229"/>
      <c r="E4" s="229"/>
      <c r="F4" s="229"/>
      <c r="G4" s="229"/>
      <c r="H4" s="230"/>
      <c r="I4" s="55" t="s">
        <v>244</v>
      </c>
      <c r="J4" s="56" t="s">
        <v>283</v>
      </c>
      <c r="K4" s="57" t="s">
        <v>284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4">
        <v>2</v>
      </c>
      <c r="J5" s="53">
        <v>3</v>
      </c>
      <c r="K5" s="53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195" t="s">
        <v>51</v>
      </c>
      <c r="B7" s="196"/>
      <c r="C7" s="196"/>
      <c r="D7" s="196"/>
      <c r="E7" s="196"/>
      <c r="F7" s="196"/>
      <c r="G7" s="196"/>
      <c r="H7" s="213"/>
      <c r="I7" s="3">
        <v>1</v>
      </c>
      <c r="J7" s="6">
        <v>0</v>
      </c>
      <c r="K7" s="6">
        <v>0</v>
      </c>
    </row>
    <row r="8" spans="1:11" ht="12.75">
      <c r="A8" s="202" t="s">
        <v>8</v>
      </c>
      <c r="B8" s="203"/>
      <c r="C8" s="203"/>
      <c r="D8" s="203"/>
      <c r="E8" s="203"/>
      <c r="F8" s="203"/>
      <c r="G8" s="203"/>
      <c r="H8" s="204"/>
      <c r="I8" s="1">
        <v>2</v>
      </c>
      <c r="J8" s="50">
        <f>J9+J16+J26+J35+J39</f>
        <v>460139311</v>
      </c>
      <c r="K8" s="50">
        <f>K9+K16+K26+K35+K39</f>
        <v>873030453</v>
      </c>
    </row>
    <row r="9" spans="1:11" ht="12.75">
      <c r="A9" s="199" t="s">
        <v>171</v>
      </c>
      <c r="B9" s="200"/>
      <c r="C9" s="200"/>
      <c r="D9" s="200"/>
      <c r="E9" s="200"/>
      <c r="F9" s="200"/>
      <c r="G9" s="200"/>
      <c r="H9" s="201"/>
      <c r="I9" s="1">
        <v>3</v>
      </c>
      <c r="J9" s="50">
        <f>SUM(J10:J15)</f>
        <v>0</v>
      </c>
      <c r="K9" s="50">
        <f>SUM(K10:K15)</f>
        <v>0</v>
      </c>
    </row>
    <row r="10" spans="1:11" ht="12.75">
      <c r="A10" s="199" t="s">
        <v>99</v>
      </c>
      <c r="B10" s="200"/>
      <c r="C10" s="200"/>
      <c r="D10" s="200"/>
      <c r="E10" s="200"/>
      <c r="F10" s="200"/>
      <c r="G10" s="200"/>
      <c r="H10" s="201"/>
      <c r="I10" s="1">
        <v>4</v>
      </c>
      <c r="J10" s="7">
        <v>0</v>
      </c>
      <c r="K10" s="7">
        <v>0</v>
      </c>
    </row>
    <row r="11" spans="1:11" ht="12.75">
      <c r="A11" s="199" t="s">
        <v>9</v>
      </c>
      <c r="B11" s="200"/>
      <c r="C11" s="200"/>
      <c r="D11" s="200"/>
      <c r="E11" s="200"/>
      <c r="F11" s="200"/>
      <c r="G11" s="200"/>
      <c r="H11" s="201"/>
      <c r="I11" s="1">
        <v>5</v>
      </c>
      <c r="J11" s="7">
        <v>0</v>
      </c>
      <c r="K11" s="7">
        <v>0</v>
      </c>
    </row>
    <row r="12" spans="1:11" ht="12.75">
      <c r="A12" s="199" t="s">
        <v>100</v>
      </c>
      <c r="B12" s="200"/>
      <c r="C12" s="200"/>
      <c r="D12" s="200"/>
      <c r="E12" s="200"/>
      <c r="F12" s="200"/>
      <c r="G12" s="200"/>
      <c r="H12" s="201"/>
      <c r="I12" s="1">
        <v>6</v>
      </c>
      <c r="J12" s="7">
        <v>0</v>
      </c>
      <c r="K12" s="7">
        <v>0</v>
      </c>
    </row>
    <row r="13" spans="1:11" ht="12.75">
      <c r="A13" s="199" t="s">
        <v>174</v>
      </c>
      <c r="B13" s="200"/>
      <c r="C13" s="200"/>
      <c r="D13" s="200"/>
      <c r="E13" s="200"/>
      <c r="F13" s="200"/>
      <c r="G13" s="200"/>
      <c r="H13" s="201"/>
      <c r="I13" s="1">
        <v>7</v>
      </c>
      <c r="J13" s="7">
        <v>0</v>
      </c>
      <c r="K13" s="7">
        <v>0</v>
      </c>
    </row>
    <row r="14" spans="1:11" ht="12.75">
      <c r="A14" s="199" t="s">
        <v>175</v>
      </c>
      <c r="B14" s="200"/>
      <c r="C14" s="200"/>
      <c r="D14" s="200"/>
      <c r="E14" s="200"/>
      <c r="F14" s="200"/>
      <c r="G14" s="200"/>
      <c r="H14" s="201"/>
      <c r="I14" s="1">
        <v>8</v>
      </c>
      <c r="J14" s="7">
        <v>0</v>
      </c>
      <c r="K14" s="7">
        <v>0</v>
      </c>
    </row>
    <row r="15" spans="1:11" ht="12.75">
      <c r="A15" s="199" t="s">
        <v>176</v>
      </c>
      <c r="B15" s="200"/>
      <c r="C15" s="200"/>
      <c r="D15" s="200"/>
      <c r="E15" s="200"/>
      <c r="F15" s="200"/>
      <c r="G15" s="200"/>
      <c r="H15" s="201"/>
      <c r="I15" s="1">
        <v>9</v>
      </c>
      <c r="J15" s="7">
        <v>0</v>
      </c>
      <c r="K15" s="7">
        <v>0</v>
      </c>
    </row>
    <row r="16" spans="1:11" ht="12.75">
      <c r="A16" s="199" t="s">
        <v>172</v>
      </c>
      <c r="B16" s="200"/>
      <c r="C16" s="200"/>
      <c r="D16" s="200"/>
      <c r="E16" s="200"/>
      <c r="F16" s="200"/>
      <c r="G16" s="200"/>
      <c r="H16" s="201"/>
      <c r="I16" s="1">
        <v>10</v>
      </c>
      <c r="J16" s="50">
        <f>SUM(J17:J25)</f>
        <v>460139311</v>
      </c>
      <c r="K16" s="50">
        <f>SUM(K17:K25)</f>
        <v>873030453</v>
      </c>
    </row>
    <row r="17" spans="1:11" ht="12.75">
      <c r="A17" s="199" t="s">
        <v>177</v>
      </c>
      <c r="B17" s="200"/>
      <c r="C17" s="200"/>
      <c r="D17" s="200"/>
      <c r="E17" s="200"/>
      <c r="F17" s="200"/>
      <c r="G17" s="200"/>
      <c r="H17" s="201"/>
      <c r="I17" s="1">
        <v>11</v>
      </c>
      <c r="J17" s="7">
        <v>0</v>
      </c>
      <c r="K17" s="7">
        <v>0</v>
      </c>
    </row>
    <row r="18" spans="1:11" ht="12.75">
      <c r="A18" s="199" t="s">
        <v>213</v>
      </c>
      <c r="B18" s="200"/>
      <c r="C18" s="200"/>
      <c r="D18" s="200"/>
      <c r="E18" s="200"/>
      <c r="F18" s="200"/>
      <c r="G18" s="200"/>
      <c r="H18" s="201"/>
      <c r="I18" s="1">
        <v>12</v>
      </c>
      <c r="J18" s="7">
        <v>0</v>
      </c>
      <c r="K18" s="7">
        <v>0</v>
      </c>
    </row>
    <row r="19" spans="1:11" ht="12.75">
      <c r="A19" s="199" t="s">
        <v>178</v>
      </c>
      <c r="B19" s="200"/>
      <c r="C19" s="200"/>
      <c r="D19" s="200"/>
      <c r="E19" s="200"/>
      <c r="F19" s="200"/>
      <c r="G19" s="200"/>
      <c r="H19" s="201"/>
      <c r="I19" s="1">
        <v>13</v>
      </c>
      <c r="J19" s="7">
        <v>368190814</v>
      </c>
      <c r="K19" s="7">
        <v>640937306</v>
      </c>
    </row>
    <row r="20" spans="1:11" ht="12.75">
      <c r="A20" s="199" t="s">
        <v>21</v>
      </c>
      <c r="B20" s="200"/>
      <c r="C20" s="200"/>
      <c r="D20" s="200"/>
      <c r="E20" s="200"/>
      <c r="F20" s="200"/>
      <c r="G20" s="200"/>
      <c r="H20" s="201"/>
      <c r="I20" s="1">
        <v>14</v>
      </c>
      <c r="J20" s="7">
        <v>0</v>
      </c>
      <c r="K20" s="7">
        <v>19822</v>
      </c>
    </row>
    <row r="21" spans="1:11" ht="12.75">
      <c r="A21" s="199" t="s">
        <v>22</v>
      </c>
      <c r="B21" s="200"/>
      <c r="C21" s="200"/>
      <c r="D21" s="200"/>
      <c r="E21" s="200"/>
      <c r="F21" s="200"/>
      <c r="G21" s="200"/>
      <c r="H21" s="201"/>
      <c r="I21" s="1">
        <v>15</v>
      </c>
      <c r="J21" s="7">
        <v>0</v>
      </c>
      <c r="K21" s="7">
        <v>0</v>
      </c>
    </row>
    <row r="22" spans="1:11" ht="12.75">
      <c r="A22" s="199" t="s">
        <v>63</v>
      </c>
      <c r="B22" s="200"/>
      <c r="C22" s="200"/>
      <c r="D22" s="200"/>
      <c r="E22" s="200"/>
      <c r="F22" s="200"/>
      <c r="G22" s="200"/>
      <c r="H22" s="201"/>
      <c r="I22" s="1">
        <v>16</v>
      </c>
      <c r="J22" s="7">
        <v>0</v>
      </c>
      <c r="K22" s="7">
        <v>0</v>
      </c>
    </row>
    <row r="23" spans="1:11" ht="12.75">
      <c r="A23" s="199" t="s">
        <v>64</v>
      </c>
      <c r="B23" s="200"/>
      <c r="C23" s="200"/>
      <c r="D23" s="200"/>
      <c r="E23" s="200"/>
      <c r="F23" s="200"/>
      <c r="G23" s="200"/>
      <c r="H23" s="201"/>
      <c r="I23" s="1">
        <v>17</v>
      </c>
      <c r="J23" s="7">
        <v>91948497</v>
      </c>
      <c r="K23" s="7">
        <v>232073325</v>
      </c>
    </row>
    <row r="24" spans="1:11" ht="12.75">
      <c r="A24" s="199" t="s">
        <v>65</v>
      </c>
      <c r="B24" s="200"/>
      <c r="C24" s="200"/>
      <c r="D24" s="200"/>
      <c r="E24" s="200"/>
      <c r="F24" s="200"/>
      <c r="G24" s="200"/>
      <c r="H24" s="201"/>
      <c r="I24" s="1">
        <v>18</v>
      </c>
      <c r="J24" s="7">
        <v>0</v>
      </c>
      <c r="K24" s="7">
        <v>0</v>
      </c>
    </row>
    <row r="25" spans="1:11" ht="12.75">
      <c r="A25" s="199" t="s">
        <v>66</v>
      </c>
      <c r="B25" s="200"/>
      <c r="C25" s="200"/>
      <c r="D25" s="200"/>
      <c r="E25" s="200"/>
      <c r="F25" s="200"/>
      <c r="G25" s="200"/>
      <c r="H25" s="201"/>
      <c r="I25" s="1">
        <v>19</v>
      </c>
      <c r="J25" s="7">
        <v>0</v>
      </c>
      <c r="K25" s="7">
        <v>0</v>
      </c>
    </row>
    <row r="26" spans="1:11" ht="12.75">
      <c r="A26" s="199" t="s">
        <v>159</v>
      </c>
      <c r="B26" s="200"/>
      <c r="C26" s="200"/>
      <c r="D26" s="200"/>
      <c r="E26" s="200"/>
      <c r="F26" s="200"/>
      <c r="G26" s="200"/>
      <c r="H26" s="201"/>
      <c r="I26" s="1">
        <v>20</v>
      </c>
      <c r="J26" s="50">
        <f>SUM(J27:J34)</f>
        <v>0</v>
      </c>
      <c r="K26" s="50">
        <f>SUM(K27:K34)</f>
        <v>0</v>
      </c>
    </row>
    <row r="27" spans="1:11" ht="12.75">
      <c r="A27" s="199" t="s">
        <v>67</v>
      </c>
      <c r="B27" s="200"/>
      <c r="C27" s="200"/>
      <c r="D27" s="200"/>
      <c r="E27" s="200"/>
      <c r="F27" s="200"/>
      <c r="G27" s="200"/>
      <c r="H27" s="201"/>
      <c r="I27" s="1">
        <v>21</v>
      </c>
      <c r="J27" s="7">
        <v>0</v>
      </c>
      <c r="K27" s="7">
        <v>0</v>
      </c>
    </row>
    <row r="28" spans="1:11" ht="12.75">
      <c r="A28" s="199" t="s">
        <v>68</v>
      </c>
      <c r="B28" s="200"/>
      <c r="C28" s="200"/>
      <c r="D28" s="200"/>
      <c r="E28" s="200"/>
      <c r="F28" s="200"/>
      <c r="G28" s="200"/>
      <c r="H28" s="201"/>
      <c r="I28" s="1">
        <v>22</v>
      </c>
      <c r="J28" s="7">
        <v>0</v>
      </c>
      <c r="K28" s="7">
        <v>0</v>
      </c>
    </row>
    <row r="29" spans="1:11" ht="12.75">
      <c r="A29" s="199" t="s">
        <v>69</v>
      </c>
      <c r="B29" s="200"/>
      <c r="C29" s="200"/>
      <c r="D29" s="200"/>
      <c r="E29" s="200"/>
      <c r="F29" s="200"/>
      <c r="G29" s="200"/>
      <c r="H29" s="201"/>
      <c r="I29" s="1">
        <v>23</v>
      </c>
      <c r="J29" s="7">
        <v>0</v>
      </c>
      <c r="K29" s="7">
        <v>0</v>
      </c>
    </row>
    <row r="30" spans="1:11" ht="12.75">
      <c r="A30" s="199" t="s">
        <v>74</v>
      </c>
      <c r="B30" s="200"/>
      <c r="C30" s="200"/>
      <c r="D30" s="200"/>
      <c r="E30" s="200"/>
      <c r="F30" s="200"/>
      <c r="G30" s="200"/>
      <c r="H30" s="201"/>
      <c r="I30" s="1">
        <v>24</v>
      </c>
      <c r="J30" s="7">
        <v>0</v>
      </c>
      <c r="K30" s="7">
        <v>0</v>
      </c>
    </row>
    <row r="31" spans="1:11" ht="12.75">
      <c r="A31" s="199" t="s">
        <v>75</v>
      </c>
      <c r="B31" s="200"/>
      <c r="C31" s="200"/>
      <c r="D31" s="200"/>
      <c r="E31" s="200"/>
      <c r="F31" s="200"/>
      <c r="G31" s="200"/>
      <c r="H31" s="201"/>
      <c r="I31" s="1">
        <v>25</v>
      </c>
      <c r="J31" s="7">
        <v>0</v>
      </c>
      <c r="K31" s="7">
        <v>0</v>
      </c>
    </row>
    <row r="32" spans="1:11" ht="12.75">
      <c r="A32" s="199" t="s">
        <v>76</v>
      </c>
      <c r="B32" s="200"/>
      <c r="C32" s="200"/>
      <c r="D32" s="200"/>
      <c r="E32" s="200"/>
      <c r="F32" s="200"/>
      <c r="G32" s="200"/>
      <c r="H32" s="201"/>
      <c r="I32" s="1">
        <v>26</v>
      </c>
      <c r="J32" s="7">
        <v>0</v>
      </c>
      <c r="K32" s="7">
        <v>0</v>
      </c>
    </row>
    <row r="33" spans="1:11" ht="12.75">
      <c r="A33" s="199" t="s">
        <v>70</v>
      </c>
      <c r="B33" s="200"/>
      <c r="C33" s="200"/>
      <c r="D33" s="200"/>
      <c r="E33" s="200"/>
      <c r="F33" s="200"/>
      <c r="G33" s="200"/>
      <c r="H33" s="201"/>
      <c r="I33" s="1">
        <v>27</v>
      </c>
      <c r="J33" s="7">
        <v>0</v>
      </c>
      <c r="K33" s="7">
        <v>0</v>
      </c>
    </row>
    <row r="34" spans="1:11" ht="12.75">
      <c r="A34" s="199" t="s">
        <v>152</v>
      </c>
      <c r="B34" s="200"/>
      <c r="C34" s="200"/>
      <c r="D34" s="200"/>
      <c r="E34" s="200"/>
      <c r="F34" s="200"/>
      <c r="G34" s="200"/>
      <c r="H34" s="201"/>
      <c r="I34" s="1">
        <v>28</v>
      </c>
      <c r="J34" s="7">
        <v>0</v>
      </c>
      <c r="K34" s="7">
        <v>0</v>
      </c>
    </row>
    <row r="35" spans="1:11" ht="12.75">
      <c r="A35" s="199" t="s">
        <v>153</v>
      </c>
      <c r="B35" s="200"/>
      <c r="C35" s="200"/>
      <c r="D35" s="200"/>
      <c r="E35" s="200"/>
      <c r="F35" s="200"/>
      <c r="G35" s="200"/>
      <c r="H35" s="201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199" t="s">
        <v>71</v>
      </c>
      <c r="B36" s="200"/>
      <c r="C36" s="200"/>
      <c r="D36" s="200"/>
      <c r="E36" s="200"/>
      <c r="F36" s="200"/>
      <c r="G36" s="200"/>
      <c r="H36" s="201"/>
      <c r="I36" s="1">
        <v>30</v>
      </c>
      <c r="J36" s="7">
        <v>0</v>
      </c>
      <c r="K36" s="7">
        <v>0</v>
      </c>
    </row>
    <row r="37" spans="1:11" ht="12.75">
      <c r="A37" s="199" t="s">
        <v>72</v>
      </c>
      <c r="B37" s="200"/>
      <c r="C37" s="200"/>
      <c r="D37" s="200"/>
      <c r="E37" s="200"/>
      <c r="F37" s="200"/>
      <c r="G37" s="200"/>
      <c r="H37" s="201"/>
      <c r="I37" s="1">
        <v>31</v>
      </c>
      <c r="J37" s="7">
        <v>0</v>
      </c>
      <c r="K37" s="7">
        <v>0</v>
      </c>
    </row>
    <row r="38" spans="1:11" ht="12.75">
      <c r="A38" s="199" t="s">
        <v>73</v>
      </c>
      <c r="B38" s="200"/>
      <c r="C38" s="200"/>
      <c r="D38" s="200"/>
      <c r="E38" s="200"/>
      <c r="F38" s="200"/>
      <c r="G38" s="200"/>
      <c r="H38" s="201"/>
      <c r="I38" s="1">
        <v>32</v>
      </c>
      <c r="J38" s="7">
        <v>0</v>
      </c>
      <c r="K38" s="7">
        <v>0</v>
      </c>
    </row>
    <row r="39" spans="1:11" ht="12.75">
      <c r="A39" s="199" t="s">
        <v>154</v>
      </c>
      <c r="B39" s="200"/>
      <c r="C39" s="200"/>
      <c r="D39" s="200"/>
      <c r="E39" s="200"/>
      <c r="F39" s="200"/>
      <c r="G39" s="200"/>
      <c r="H39" s="201"/>
      <c r="I39" s="1">
        <v>33</v>
      </c>
      <c r="J39" s="7">
        <v>0</v>
      </c>
      <c r="K39" s="7">
        <v>0</v>
      </c>
    </row>
    <row r="40" spans="1:11" ht="12.75">
      <c r="A40" s="202" t="s">
        <v>206</v>
      </c>
      <c r="B40" s="203"/>
      <c r="C40" s="203"/>
      <c r="D40" s="203"/>
      <c r="E40" s="203"/>
      <c r="F40" s="203"/>
      <c r="G40" s="203"/>
      <c r="H40" s="204"/>
      <c r="I40" s="1">
        <v>34</v>
      </c>
      <c r="J40" s="50">
        <f>J41+J49+J56+J64</f>
        <v>27084616</v>
      </c>
      <c r="K40" s="50">
        <f>K41+K49+K56+K64</f>
        <v>122865023</v>
      </c>
    </row>
    <row r="41" spans="1:11" ht="12.75">
      <c r="A41" s="199" t="s">
        <v>91</v>
      </c>
      <c r="B41" s="200"/>
      <c r="C41" s="200"/>
      <c r="D41" s="200"/>
      <c r="E41" s="200"/>
      <c r="F41" s="200"/>
      <c r="G41" s="200"/>
      <c r="H41" s="201"/>
      <c r="I41" s="1">
        <v>35</v>
      </c>
      <c r="J41" s="50">
        <f>SUM(J42:J48)</f>
        <v>0</v>
      </c>
      <c r="K41" s="50">
        <f>SUM(K42:K48)</f>
        <v>3433692</v>
      </c>
    </row>
    <row r="42" spans="1:11" ht="12.75">
      <c r="A42" s="199" t="s">
        <v>103</v>
      </c>
      <c r="B42" s="200"/>
      <c r="C42" s="200"/>
      <c r="D42" s="200"/>
      <c r="E42" s="200"/>
      <c r="F42" s="200"/>
      <c r="G42" s="200"/>
      <c r="H42" s="201"/>
      <c r="I42" s="1">
        <v>36</v>
      </c>
      <c r="J42" s="7">
        <v>0</v>
      </c>
      <c r="K42" s="7">
        <v>3433692</v>
      </c>
    </row>
    <row r="43" spans="1:11" ht="12.75">
      <c r="A43" s="199" t="s">
        <v>104</v>
      </c>
      <c r="B43" s="200"/>
      <c r="C43" s="200"/>
      <c r="D43" s="200"/>
      <c r="E43" s="200"/>
      <c r="F43" s="200"/>
      <c r="G43" s="200"/>
      <c r="H43" s="201"/>
      <c r="I43" s="1">
        <v>37</v>
      </c>
      <c r="J43" s="7">
        <v>0</v>
      </c>
      <c r="K43" s="7">
        <v>0</v>
      </c>
    </row>
    <row r="44" spans="1:11" ht="12.75">
      <c r="A44" s="199" t="s">
        <v>77</v>
      </c>
      <c r="B44" s="200"/>
      <c r="C44" s="200"/>
      <c r="D44" s="200"/>
      <c r="E44" s="200"/>
      <c r="F44" s="200"/>
      <c r="G44" s="200"/>
      <c r="H44" s="201"/>
      <c r="I44" s="1">
        <v>38</v>
      </c>
      <c r="J44" s="7">
        <v>0</v>
      </c>
      <c r="K44" s="7">
        <v>0</v>
      </c>
    </row>
    <row r="45" spans="1:11" ht="12.75">
      <c r="A45" s="199" t="s">
        <v>78</v>
      </c>
      <c r="B45" s="200"/>
      <c r="C45" s="200"/>
      <c r="D45" s="200"/>
      <c r="E45" s="200"/>
      <c r="F45" s="200"/>
      <c r="G45" s="200"/>
      <c r="H45" s="201"/>
      <c r="I45" s="1">
        <v>39</v>
      </c>
      <c r="J45" s="7">
        <v>0</v>
      </c>
      <c r="K45" s="7">
        <v>0</v>
      </c>
    </row>
    <row r="46" spans="1:11" ht="12.75">
      <c r="A46" s="199" t="s">
        <v>79</v>
      </c>
      <c r="B46" s="200"/>
      <c r="C46" s="200"/>
      <c r="D46" s="200"/>
      <c r="E46" s="200"/>
      <c r="F46" s="200"/>
      <c r="G46" s="200"/>
      <c r="H46" s="201"/>
      <c r="I46" s="1">
        <v>40</v>
      </c>
      <c r="J46" s="7">
        <v>0</v>
      </c>
      <c r="K46" s="7">
        <v>0</v>
      </c>
    </row>
    <row r="47" spans="1:11" ht="12.75">
      <c r="A47" s="199" t="s">
        <v>80</v>
      </c>
      <c r="B47" s="200"/>
      <c r="C47" s="200"/>
      <c r="D47" s="200"/>
      <c r="E47" s="200"/>
      <c r="F47" s="200"/>
      <c r="G47" s="200"/>
      <c r="H47" s="201"/>
      <c r="I47" s="1">
        <v>41</v>
      </c>
      <c r="J47" s="7">
        <v>0</v>
      </c>
      <c r="K47" s="7">
        <v>0</v>
      </c>
    </row>
    <row r="48" spans="1:11" ht="12.75">
      <c r="A48" s="199" t="s">
        <v>81</v>
      </c>
      <c r="B48" s="200"/>
      <c r="C48" s="200"/>
      <c r="D48" s="200"/>
      <c r="E48" s="200"/>
      <c r="F48" s="200"/>
      <c r="G48" s="200"/>
      <c r="H48" s="201"/>
      <c r="I48" s="1">
        <v>42</v>
      </c>
      <c r="J48" s="7">
        <v>0</v>
      </c>
      <c r="K48" s="7">
        <v>0</v>
      </c>
    </row>
    <row r="49" spans="1:11" ht="12.75">
      <c r="A49" s="199" t="s">
        <v>92</v>
      </c>
      <c r="B49" s="200"/>
      <c r="C49" s="200"/>
      <c r="D49" s="200"/>
      <c r="E49" s="200"/>
      <c r="F49" s="200"/>
      <c r="G49" s="200"/>
      <c r="H49" s="201"/>
      <c r="I49" s="1">
        <v>43</v>
      </c>
      <c r="J49" s="50">
        <f>SUM(J50:J55)</f>
        <v>3811514</v>
      </c>
      <c r="K49" s="50">
        <f>SUM(K50:K55)</f>
        <v>542212</v>
      </c>
    </row>
    <row r="50" spans="1:11" ht="12.75">
      <c r="A50" s="199" t="s">
        <v>166</v>
      </c>
      <c r="B50" s="200"/>
      <c r="C50" s="200"/>
      <c r="D50" s="200"/>
      <c r="E50" s="200"/>
      <c r="F50" s="200"/>
      <c r="G50" s="200"/>
      <c r="H50" s="201"/>
      <c r="I50" s="1">
        <v>44</v>
      </c>
      <c r="J50" s="7">
        <v>3811514</v>
      </c>
      <c r="K50" s="7">
        <v>0</v>
      </c>
    </row>
    <row r="51" spans="1:11" ht="12.75">
      <c r="A51" s="199" t="s">
        <v>167</v>
      </c>
      <c r="B51" s="200"/>
      <c r="C51" s="200"/>
      <c r="D51" s="200"/>
      <c r="E51" s="200"/>
      <c r="F51" s="200"/>
      <c r="G51" s="200"/>
      <c r="H51" s="201"/>
      <c r="I51" s="1">
        <v>45</v>
      </c>
      <c r="J51" s="7">
        <v>0</v>
      </c>
      <c r="K51" s="7">
        <v>0</v>
      </c>
    </row>
    <row r="52" spans="1:11" ht="12.75">
      <c r="A52" s="199" t="s">
        <v>168</v>
      </c>
      <c r="B52" s="200"/>
      <c r="C52" s="200"/>
      <c r="D52" s="200"/>
      <c r="E52" s="200"/>
      <c r="F52" s="200"/>
      <c r="G52" s="200"/>
      <c r="H52" s="201"/>
      <c r="I52" s="1">
        <v>46</v>
      </c>
      <c r="J52" s="7">
        <v>0</v>
      </c>
      <c r="K52" s="7">
        <v>0</v>
      </c>
    </row>
    <row r="53" spans="1:11" ht="12.75">
      <c r="A53" s="199" t="s">
        <v>169</v>
      </c>
      <c r="B53" s="200"/>
      <c r="C53" s="200"/>
      <c r="D53" s="200"/>
      <c r="E53" s="200"/>
      <c r="F53" s="200"/>
      <c r="G53" s="200"/>
      <c r="H53" s="201"/>
      <c r="I53" s="1">
        <v>47</v>
      </c>
      <c r="J53" s="7">
        <v>0</v>
      </c>
      <c r="K53" s="7">
        <v>24</v>
      </c>
    </row>
    <row r="54" spans="1:11" ht="12.75">
      <c r="A54" s="199" t="s">
        <v>5</v>
      </c>
      <c r="B54" s="200"/>
      <c r="C54" s="200"/>
      <c r="D54" s="200"/>
      <c r="E54" s="200"/>
      <c r="F54" s="200"/>
      <c r="G54" s="200"/>
      <c r="H54" s="201"/>
      <c r="I54" s="1">
        <v>48</v>
      </c>
      <c r="J54" s="7">
        <v>0</v>
      </c>
      <c r="K54" s="7">
        <v>542188</v>
      </c>
    </row>
    <row r="55" spans="1:11" ht="12.75">
      <c r="A55" s="199" t="s">
        <v>6</v>
      </c>
      <c r="B55" s="200"/>
      <c r="C55" s="200"/>
      <c r="D55" s="200"/>
      <c r="E55" s="200"/>
      <c r="F55" s="200"/>
      <c r="G55" s="200"/>
      <c r="H55" s="201"/>
      <c r="I55" s="1">
        <v>49</v>
      </c>
      <c r="J55" s="7">
        <v>0</v>
      </c>
      <c r="K55" s="7">
        <v>0</v>
      </c>
    </row>
    <row r="56" spans="1:11" ht="12.75">
      <c r="A56" s="199" t="s">
        <v>93</v>
      </c>
      <c r="B56" s="200"/>
      <c r="C56" s="200"/>
      <c r="D56" s="200"/>
      <c r="E56" s="200"/>
      <c r="F56" s="200"/>
      <c r="G56" s="200"/>
      <c r="H56" s="201"/>
      <c r="I56" s="1">
        <v>50</v>
      </c>
      <c r="J56" s="50">
        <f>SUM(J57:J63)</f>
        <v>0</v>
      </c>
      <c r="K56" s="50">
        <f>SUM(K57:K63)</f>
        <v>0</v>
      </c>
    </row>
    <row r="57" spans="1:11" ht="12.75">
      <c r="A57" s="199" t="s">
        <v>67</v>
      </c>
      <c r="B57" s="200"/>
      <c r="C57" s="200"/>
      <c r="D57" s="200"/>
      <c r="E57" s="200"/>
      <c r="F57" s="200"/>
      <c r="G57" s="200"/>
      <c r="H57" s="201"/>
      <c r="I57" s="1">
        <v>51</v>
      </c>
      <c r="J57" s="7">
        <v>0</v>
      </c>
      <c r="K57" s="7">
        <v>0</v>
      </c>
    </row>
    <row r="58" spans="1:11" ht="12.75">
      <c r="A58" s="199" t="s">
        <v>68</v>
      </c>
      <c r="B58" s="200"/>
      <c r="C58" s="200"/>
      <c r="D58" s="200"/>
      <c r="E58" s="200"/>
      <c r="F58" s="200"/>
      <c r="G58" s="200"/>
      <c r="H58" s="201"/>
      <c r="I58" s="1">
        <v>52</v>
      </c>
      <c r="J58" s="7">
        <v>0</v>
      </c>
      <c r="K58" s="7">
        <v>0</v>
      </c>
    </row>
    <row r="59" spans="1:11" ht="12.75">
      <c r="A59" s="199" t="s">
        <v>208</v>
      </c>
      <c r="B59" s="200"/>
      <c r="C59" s="200"/>
      <c r="D59" s="200"/>
      <c r="E59" s="200"/>
      <c r="F59" s="200"/>
      <c r="G59" s="200"/>
      <c r="H59" s="201"/>
      <c r="I59" s="1">
        <v>53</v>
      </c>
      <c r="J59" s="7">
        <v>0</v>
      </c>
      <c r="K59" s="7">
        <v>0</v>
      </c>
    </row>
    <row r="60" spans="1:11" ht="12.75">
      <c r="A60" s="199" t="s">
        <v>74</v>
      </c>
      <c r="B60" s="200"/>
      <c r="C60" s="200"/>
      <c r="D60" s="200"/>
      <c r="E60" s="200"/>
      <c r="F60" s="200"/>
      <c r="G60" s="200"/>
      <c r="H60" s="201"/>
      <c r="I60" s="1">
        <v>54</v>
      </c>
      <c r="J60" s="7">
        <v>0</v>
      </c>
      <c r="K60" s="7">
        <v>0</v>
      </c>
    </row>
    <row r="61" spans="1:11" ht="12.75">
      <c r="A61" s="199" t="s">
        <v>75</v>
      </c>
      <c r="B61" s="200"/>
      <c r="C61" s="200"/>
      <c r="D61" s="200"/>
      <c r="E61" s="200"/>
      <c r="F61" s="200"/>
      <c r="G61" s="200"/>
      <c r="H61" s="201"/>
      <c r="I61" s="1">
        <v>55</v>
      </c>
      <c r="J61" s="7">
        <v>0</v>
      </c>
      <c r="K61" s="7">
        <v>0</v>
      </c>
    </row>
    <row r="62" spans="1:11" ht="12.75">
      <c r="A62" s="199" t="s">
        <v>76</v>
      </c>
      <c r="B62" s="200"/>
      <c r="C62" s="200"/>
      <c r="D62" s="200"/>
      <c r="E62" s="200"/>
      <c r="F62" s="200"/>
      <c r="G62" s="200"/>
      <c r="H62" s="201"/>
      <c r="I62" s="1">
        <v>56</v>
      </c>
      <c r="J62" s="7">
        <v>0</v>
      </c>
      <c r="K62" s="7">
        <v>0</v>
      </c>
    </row>
    <row r="63" spans="1:11" ht="12.75">
      <c r="A63" s="199" t="s">
        <v>40</v>
      </c>
      <c r="B63" s="200"/>
      <c r="C63" s="200"/>
      <c r="D63" s="200"/>
      <c r="E63" s="200"/>
      <c r="F63" s="200"/>
      <c r="G63" s="200"/>
      <c r="H63" s="201"/>
      <c r="I63" s="1">
        <v>57</v>
      </c>
      <c r="J63" s="7">
        <v>0</v>
      </c>
      <c r="K63" s="7">
        <v>0</v>
      </c>
    </row>
    <row r="64" spans="1:11" ht="12.75">
      <c r="A64" s="199" t="s">
        <v>173</v>
      </c>
      <c r="B64" s="200"/>
      <c r="C64" s="200"/>
      <c r="D64" s="200"/>
      <c r="E64" s="200"/>
      <c r="F64" s="200"/>
      <c r="G64" s="200"/>
      <c r="H64" s="201"/>
      <c r="I64" s="1">
        <v>58</v>
      </c>
      <c r="J64" s="7">
        <v>23273102</v>
      </c>
      <c r="K64" s="7">
        <v>118889119</v>
      </c>
    </row>
    <row r="65" spans="1:11" ht="12.75">
      <c r="A65" s="202" t="s">
        <v>47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>
        <v>1318892</v>
      </c>
      <c r="K65" s="7">
        <v>188369</v>
      </c>
    </row>
    <row r="66" spans="1:11" ht="12.75">
      <c r="A66" s="202" t="s">
        <v>207</v>
      </c>
      <c r="B66" s="203"/>
      <c r="C66" s="203"/>
      <c r="D66" s="203"/>
      <c r="E66" s="203"/>
      <c r="F66" s="203"/>
      <c r="G66" s="203"/>
      <c r="H66" s="204"/>
      <c r="I66" s="1">
        <v>60</v>
      </c>
      <c r="J66" s="50">
        <f>J7+J8+J40+J65</f>
        <v>488542819</v>
      </c>
      <c r="K66" s="50">
        <f>K7+K8+K40+K65</f>
        <v>996083845</v>
      </c>
    </row>
    <row r="67" spans="1:11" ht="12.75">
      <c r="A67" s="214" t="s">
        <v>82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>
        <v>0</v>
      </c>
      <c r="K67" s="8">
        <v>0</v>
      </c>
    </row>
    <row r="68" spans="1:11" ht="12.75">
      <c r="A68" s="191" t="s">
        <v>49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195" t="s">
        <v>160</v>
      </c>
      <c r="B69" s="196"/>
      <c r="C69" s="196"/>
      <c r="D69" s="196"/>
      <c r="E69" s="196"/>
      <c r="F69" s="196"/>
      <c r="G69" s="196"/>
      <c r="H69" s="213"/>
      <c r="I69" s="3">
        <v>62</v>
      </c>
      <c r="J69" s="51">
        <f>J70+J71+J72+J78+J79+J82+J85</f>
        <v>277250744</v>
      </c>
      <c r="K69" s="51">
        <f>K70+K71+K72+K78+K79+K82+K85</f>
        <v>616187785</v>
      </c>
    </row>
    <row r="70" spans="1:11" ht="12.75">
      <c r="A70" s="199" t="s">
        <v>117</v>
      </c>
      <c r="B70" s="200"/>
      <c r="C70" s="200"/>
      <c r="D70" s="200"/>
      <c r="E70" s="200"/>
      <c r="F70" s="200"/>
      <c r="G70" s="200"/>
      <c r="H70" s="201"/>
      <c r="I70" s="1">
        <v>63</v>
      </c>
      <c r="J70" s="7">
        <v>200000000</v>
      </c>
      <c r="K70" s="7">
        <v>436667250</v>
      </c>
    </row>
    <row r="71" spans="1:11" ht="12.75">
      <c r="A71" s="199" t="s">
        <v>118</v>
      </c>
      <c r="B71" s="200"/>
      <c r="C71" s="200"/>
      <c r="D71" s="200"/>
      <c r="E71" s="200"/>
      <c r="F71" s="200"/>
      <c r="G71" s="200"/>
      <c r="H71" s="201"/>
      <c r="I71" s="1">
        <v>64</v>
      </c>
      <c r="J71" s="7">
        <v>0</v>
      </c>
      <c r="K71" s="7">
        <v>68450578</v>
      </c>
    </row>
    <row r="72" spans="1:11" ht="12.75">
      <c r="A72" s="199" t="s">
        <v>119</v>
      </c>
      <c r="B72" s="200"/>
      <c r="C72" s="200"/>
      <c r="D72" s="200"/>
      <c r="E72" s="200"/>
      <c r="F72" s="200"/>
      <c r="G72" s="200"/>
      <c r="H72" s="201"/>
      <c r="I72" s="1">
        <v>65</v>
      </c>
      <c r="J72" s="50">
        <f>J73+J74-J75+J76+J77</f>
        <v>55000000</v>
      </c>
      <c r="K72" s="50">
        <f>K73+K74-K75+K76+K77</f>
        <v>55000000</v>
      </c>
    </row>
    <row r="73" spans="1:11" ht="12.75">
      <c r="A73" s="199" t="s">
        <v>120</v>
      </c>
      <c r="B73" s="200"/>
      <c r="C73" s="200"/>
      <c r="D73" s="200"/>
      <c r="E73" s="200"/>
      <c r="F73" s="200"/>
      <c r="G73" s="200"/>
      <c r="H73" s="201"/>
      <c r="I73" s="1">
        <v>66</v>
      </c>
      <c r="J73" s="7">
        <v>0</v>
      </c>
      <c r="K73" s="7">
        <v>0</v>
      </c>
    </row>
    <row r="74" spans="1:11" ht="12.75">
      <c r="A74" s="199" t="s">
        <v>121</v>
      </c>
      <c r="B74" s="200"/>
      <c r="C74" s="200"/>
      <c r="D74" s="200"/>
      <c r="E74" s="200"/>
      <c r="F74" s="200"/>
      <c r="G74" s="200"/>
      <c r="H74" s="201"/>
      <c r="I74" s="1">
        <v>67</v>
      </c>
      <c r="J74" s="7">
        <v>0</v>
      </c>
      <c r="K74" s="7">
        <v>0</v>
      </c>
    </row>
    <row r="75" spans="1:11" ht="12.75">
      <c r="A75" s="199" t="s">
        <v>109</v>
      </c>
      <c r="B75" s="200"/>
      <c r="C75" s="200"/>
      <c r="D75" s="200"/>
      <c r="E75" s="200"/>
      <c r="F75" s="200"/>
      <c r="G75" s="200"/>
      <c r="H75" s="201"/>
      <c r="I75" s="1">
        <v>68</v>
      </c>
      <c r="J75" s="7">
        <v>0</v>
      </c>
      <c r="K75" s="7">
        <v>0</v>
      </c>
    </row>
    <row r="76" spans="1:11" ht="12.75">
      <c r="A76" s="199" t="s">
        <v>110</v>
      </c>
      <c r="B76" s="200"/>
      <c r="C76" s="200"/>
      <c r="D76" s="200"/>
      <c r="E76" s="200"/>
      <c r="F76" s="200"/>
      <c r="G76" s="200"/>
      <c r="H76" s="201"/>
      <c r="I76" s="1">
        <v>69</v>
      </c>
      <c r="J76" s="7">
        <v>0</v>
      </c>
      <c r="K76" s="7">
        <v>0</v>
      </c>
    </row>
    <row r="77" spans="1:11" ht="12.75">
      <c r="A77" s="199" t="s">
        <v>111</v>
      </c>
      <c r="B77" s="200"/>
      <c r="C77" s="200"/>
      <c r="D77" s="200"/>
      <c r="E77" s="200"/>
      <c r="F77" s="200"/>
      <c r="G77" s="200"/>
      <c r="H77" s="201"/>
      <c r="I77" s="1">
        <v>70</v>
      </c>
      <c r="J77" s="7">
        <v>55000000</v>
      </c>
      <c r="K77" s="7">
        <v>55000000</v>
      </c>
    </row>
    <row r="78" spans="1:11" ht="12.75">
      <c r="A78" s="199" t="s">
        <v>112</v>
      </c>
      <c r="B78" s="200"/>
      <c r="C78" s="200"/>
      <c r="D78" s="200"/>
      <c r="E78" s="200"/>
      <c r="F78" s="200"/>
      <c r="G78" s="200"/>
      <c r="H78" s="201"/>
      <c r="I78" s="1">
        <v>71</v>
      </c>
      <c r="J78" s="7">
        <v>10363244</v>
      </c>
      <c r="K78" s="7">
        <v>25835801</v>
      </c>
    </row>
    <row r="79" spans="1:11" ht="12.75">
      <c r="A79" s="199" t="s">
        <v>204</v>
      </c>
      <c r="B79" s="200"/>
      <c r="C79" s="200"/>
      <c r="D79" s="200"/>
      <c r="E79" s="200"/>
      <c r="F79" s="200"/>
      <c r="G79" s="200"/>
      <c r="H79" s="201"/>
      <c r="I79" s="1">
        <v>72</v>
      </c>
      <c r="J79" s="50">
        <f>J80-J81</f>
        <v>0</v>
      </c>
      <c r="K79" s="50">
        <f>K80-K81</f>
        <v>11887500</v>
      </c>
    </row>
    <row r="80" spans="1:11" ht="12.75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7">
        <v>0</v>
      </c>
      <c r="K80" s="7">
        <v>11887500</v>
      </c>
    </row>
    <row r="81" spans="1:11" ht="12.75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7">
        <v>0</v>
      </c>
      <c r="K81" s="7">
        <v>0</v>
      </c>
    </row>
    <row r="82" spans="1:11" ht="12.75">
      <c r="A82" s="199" t="s">
        <v>205</v>
      </c>
      <c r="B82" s="200"/>
      <c r="C82" s="200"/>
      <c r="D82" s="200"/>
      <c r="E82" s="200"/>
      <c r="F82" s="200"/>
      <c r="G82" s="200"/>
      <c r="H82" s="201"/>
      <c r="I82" s="1">
        <v>75</v>
      </c>
      <c r="J82" s="50">
        <f>J83-J84</f>
        <v>11887500</v>
      </c>
      <c r="K82" s="50">
        <f>K83-K84</f>
        <v>18346656</v>
      </c>
    </row>
    <row r="83" spans="1:11" ht="12.75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7">
        <v>11887500</v>
      </c>
      <c r="K83" s="7">
        <v>18346656</v>
      </c>
    </row>
    <row r="84" spans="1:11" ht="12.75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7">
        <v>0</v>
      </c>
      <c r="K84" s="7">
        <v>0</v>
      </c>
    </row>
    <row r="85" spans="1:11" ht="12.75">
      <c r="A85" s="199" t="s">
        <v>142</v>
      </c>
      <c r="B85" s="200"/>
      <c r="C85" s="200"/>
      <c r="D85" s="200"/>
      <c r="E85" s="200"/>
      <c r="F85" s="200"/>
      <c r="G85" s="200"/>
      <c r="H85" s="201"/>
      <c r="I85" s="1">
        <v>78</v>
      </c>
      <c r="J85" s="7">
        <v>0</v>
      </c>
      <c r="K85" s="7">
        <v>0</v>
      </c>
    </row>
    <row r="86" spans="1:11" ht="12.75">
      <c r="A86" s="202" t="s">
        <v>13</v>
      </c>
      <c r="B86" s="203"/>
      <c r="C86" s="203"/>
      <c r="D86" s="203"/>
      <c r="E86" s="203"/>
      <c r="F86" s="203"/>
      <c r="G86" s="203"/>
      <c r="H86" s="204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199" t="s">
        <v>105</v>
      </c>
      <c r="B87" s="200"/>
      <c r="C87" s="200"/>
      <c r="D87" s="200"/>
      <c r="E87" s="200"/>
      <c r="F87" s="200"/>
      <c r="G87" s="200"/>
      <c r="H87" s="201"/>
      <c r="I87" s="1">
        <v>80</v>
      </c>
      <c r="J87" s="7">
        <v>0</v>
      </c>
      <c r="K87" s="7">
        <v>0</v>
      </c>
    </row>
    <row r="88" spans="1:11" ht="12.75">
      <c r="A88" s="199" t="s">
        <v>106</v>
      </c>
      <c r="B88" s="200"/>
      <c r="C88" s="200"/>
      <c r="D88" s="200"/>
      <c r="E88" s="200"/>
      <c r="F88" s="200"/>
      <c r="G88" s="200"/>
      <c r="H88" s="201"/>
      <c r="I88" s="1">
        <v>81</v>
      </c>
      <c r="J88" s="7">
        <v>0</v>
      </c>
      <c r="K88" s="7">
        <v>0</v>
      </c>
    </row>
    <row r="89" spans="1:11" ht="12.75">
      <c r="A89" s="199" t="s">
        <v>107</v>
      </c>
      <c r="B89" s="200"/>
      <c r="C89" s="200"/>
      <c r="D89" s="200"/>
      <c r="E89" s="200"/>
      <c r="F89" s="200"/>
      <c r="G89" s="200"/>
      <c r="H89" s="201"/>
      <c r="I89" s="1">
        <v>82</v>
      </c>
      <c r="J89" s="7">
        <v>0</v>
      </c>
      <c r="K89" s="7">
        <v>0</v>
      </c>
    </row>
    <row r="90" spans="1:11" ht="12.75">
      <c r="A90" s="202" t="s">
        <v>14</v>
      </c>
      <c r="B90" s="203"/>
      <c r="C90" s="203"/>
      <c r="D90" s="203"/>
      <c r="E90" s="203"/>
      <c r="F90" s="203"/>
      <c r="G90" s="203"/>
      <c r="H90" s="204"/>
      <c r="I90" s="1">
        <v>83</v>
      </c>
      <c r="J90" s="50">
        <f>SUM(J91:J99)</f>
        <v>190026197</v>
      </c>
      <c r="K90" s="50">
        <f>SUM(K91:K99)</f>
        <v>353421302</v>
      </c>
    </row>
    <row r="91" spans="1:11" ht="12.75">
      <c r="A91" s="199" t="s">
        <v>108</v>
      </c>
      <c r="B91" s="200"/>
      <c r="C91" s="200"/>
      <c r="D91" s="200"/>
      <c r="E91" s="200"/>
      <c r="F91" s="200"/>
      <c r="G91" s="200"/>
      <c r="H91" s="201"/>
      <c r="I91" s="1">
        <v>84</v>
      </c>
      <c r="J91" s="7">
        <v>0</v>
      </c>
      <c r="K91" s="7">
        <v>0</v>
      </c>
    </row>
    <row r="92" spans="1:11" ht="12.75">
      <c r="A92" s="199" t="s">
        <v>209</v>
      </c>
      <c r="B92" s="200"/>
      <c r="C92" s="200"/>
      <c r="D92" s="200"/>
      <c r="E92" s="200"/>
      <c r="F92" s="200"/>
      <c r="G92" s="200"/>
      <c r="H92" s="201"/>
      <c r="I92" s="1">
        <v>85</v>
      </c>
      <c r="J92" s="7">
        <v>0</v>
      </c>
      <c r="K92" s="7">
        <v>0</v>
      </c>
    </row>
    <row r="93" spans="1:11" ht="12.75">
      <c r="A93" s="199" t="s">
        <v>0</v>
      </c>
      <c r="B93" s="200"/>
      <c r="C93" s="200"/>
      <c r="D93" s="200"/>
      <c r="E93" s="200"/>
      <c r="F93" s="200"/>
      <c r="G93" s="200"/>
      <c r="H93" s="201"/>
      <c r="I93" s="1">
        <v>86</v>
      </c>
      <c r="J93" s="7">
        <v>190026197</v>
      </c>
      <c r="K93" s="7">
        <v>353421302</v>
      </c>
    </row>
    <row r="94" spans="1:11" ht="12.75">
      <c r="A94" s="199" t="s">
        <v>210</v>
      </c>
      <c r="B94" s="200"/>
      <c r="C94" s="200"/>
      <c r="D94" s="200"/>
      <c r="E94" s="200"/>
      <c r="F94" s="200"/>
      <c r="G94" s="200"/>
      <c r="H94" s="201"/>
      <c r="I94" s="1">
        <v>87</v>
      </c>
      <c r="J94" s="7">
        <v>0</v>
      </c>
      <c r="K94" s="7">
        <v>0</v>
      </c>
    </row>
    <row r="95" spans="1:11" ht="12.75">
      <c r="A95" s="199" t="s">
        <v>211</v>
      </c>
      <c r="B95" s="200"/>
      <c r="C95" s="200"/>
      <c r="D95" s="200"/>
      <c r="E95" s="200"/>
      <c r="F95" s="200"/>
      <c r="G95" s="200"/>
      <c r="H95" s="201"/>
      <c r="I95" s="1">
        <v>88</v>
      </c>
      <c r="J95" s="7">
        <v>0</v>
      </c>
      <c r="K95" s="7">
        <v>0</v>
      </c>
    </row>
    <row r="96" spans="1:11" ht="12.75">
      <c r="A96" s="199" t="s">
        <v>212</v>
      </c>
      <c r="B96" s="200"/>
      <c r="C96" s="200"/>
      <c r="D96" s="200"/>
      <c r="E96" s="200"/>
      <c r="F96" s="200"/>
      <c r="G96" s="200"/>
      <c r="H96" s="201"/>
      <c r="I96" s="1">
        <v>89</v>
      </c>
      <c r="J96" s="7">
        <v>0</v>
      </c>
      <c r="K96" s="7">
        <v>0</v>
      </c>
    </row>
    <row r="97" spans="1:11" ht="12.75">
      <c r="A97" s="199" t="s">
        <v>85</v>
      </c>
      <c r="B97" s="200"/>
      <c r="C97" s="200"/>
      <c r="D97" s="200"/>
      <c r="E97" s="200"/>
      <c r="F97" s="200"/>
      <c r="G97" s="200"/>
      <c r="H97" s="201"/>
      <c r="I97" s="1">
        <v>90</v>
      </c>
      <c r="J97" s="7">
        <v>0</v>
      </c>
      <c r="K97" s="7">
        <v>0</v>
      </c>
    </row>
    <row r="98" spans="1:11" ht="12.75">
      <c r="A98" s="199" t="s">
        <v>83</v>
      </c>
      <c r="B98" s="200"/>
      <c r="C98" s="200"/>
      <c r="D98" s="200"/>
      <c r="E98" s="200"/>
      <c r="F98" s="200"/>
      <c r="G98" s="200"/>
      <c r="H98" s="201"/>
      <c r="I98" s="1">
        <v>91</v>
      </c>
      <c r="J98" s="7">
        <v>0</v>
      </c>
      <c r="K98" s="7">
        <v>0</v>
      </c>
    </row>
    <row r="99" spans="1:11" ht="12.75">
      <c r="A99" s="199" t="s">
        <v>84</v>
      </c>
      <c r="B99" s="200"/>
      <c r="C99" s="200"/>
      <c r="D99" s="200"/>
      <c r="E99" s="200"/>
      <c r="F99" s="200"/>
      <c r="G99" s="200"/>
      <c r="H99" s="201"/>
      <c r="I99" s="1">
        <v>92</v>
      </c>
      <c r="J99" s="7">
        <v>0</v>
      </c>
      <c r="K99" s="7">
        <v>0</v>
      </c>
    </row>
    <row r="100" spans="1:11" ht="12.75">
      <c r="A100" s="202" t="s">
        <v>15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0">
        <f>SUM(J101:J112)</f>
        <v>20361903</v>
      </c>
      <c r="K100" s="50">
        <f>SUM(K101:K112)</f>
        <v>24295285</v>
      </c>
    </row>
    <row r="101" spans="1:11" ht="12.75">
      <c r="A101" s="199" t="s">
        <v>108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7">
        <v>873472</v>
      </c>
      <c r="K101" s="7">
        <v>4064152</v>
      </c>
    </row>
    <row r="102" spans="1:11" ht="12.75">
      <c r="A102" s="199" t="s">
        <v>209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7">
        <v>0</v>
      </c>
      <c r="K102" s="7">
        <v>0</v>
      </c>
    </row>
    <row r="103" spans="1:11" ht="12.75">
      <c r="A103" s="199" t="s">
        <v>0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7">
        <v>18457309</v>
      </c>
      <c r="K103" s="7">
        <v>15635117</v>
      </c>
    </row>
    <row r="104" spans="1:11" ht="12.75">
      <c r="A104" s="199" t="s">
        <v>210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7">
        <v>0</v>
      </c>
      <c r="K104" s="7">
        <v>0</v>
      </c>
    </row>
    <row r="105" spans="1:11" ht="12.75">
      <c r="A105" s="199" t="s">
        <v>211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7">
        <v>1010532</v>
      </c>
      <c r="K105" s="7">
        <v>2313015</v>
      </c>
    </row>
    <row r="106" spans="1:11" ht="12.75">
      <c r="A106" s="199" t="s">
        <v>212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7">
        <v>0</v>
      </c>
      <c r="K106" s="7">
        <v>0</v>
      </c>
    </row>
    <row r="107" spans="1:11" ht="12.75">
      <c r="A107" s="199" t="s">
        <v>85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7">
        <v>0</v>
      </c>
      <c r="K107" s="7">
        <v>0</v>
      </c>
    </row>
    <row r="108" spans="1:11" ht="12.75">
      <c r="A108" s="199" t="s">
        <v>86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7">
        <v>0</v>
      </c>
      <c r="K108" s="7">
        <v>2222665</v>
      </c>
    </row>
    <row r="109" spans="1:11" ht="12.75">
      <c r="A109" s="199" t="s">
        <v>87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7">
        <v>5719</v>
      </c>
      <c r="K109" s="7">
        <v>60336</v>
      </c>
    </row>
    <row r="110" spans="1:11" ht="12.75">
      <c r="A110" s="199" t="s">
        <v>90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7">
        <v>0</v>
      </c>
      <c r="K110" s="7">
        <v>0</v>
      </c>
    </row>
    <row r="111" spans="1:11" ht="12.75">
      <c r="A111" s="199" t="s">
        <v>88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7">
        <v>0</v>
      </c>
      <c r="K111" s="7">
        <v>0</v>
      </c>
    </row>
    <row r="112" spans="1:11" ht="12.75">
      <c r="A112" s="199" t="s">
        <v>89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7">
        <v>14871</v>
      </c>
      <c r="K112" s="7">
        <v>0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>
        <v>903975</v>
      </c>
      <c r="K113" s="7">
        <v>2179473</v>
      </c>
    </row>
    <row r="114" spans="1:11" ht="12.75">
      <c r="A114" s="202" t="s">
        <v>19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0">
        <f>J69+J86+J90+J100+J113</f>
        <v>488542819</v>
      </c>
      <c r="K114" s="50">
        <f>K69+K86+K90+K100+K113</f>
        <v>996083845</v>
      </c>
    </row>
    <row r="115" spans="1:11" ht="12.75">
      <c r="A115" s="188" t="s">
        <v>48</v>
      </c>
      <c r="B115" s="189"/>
      <c r="C115" s="189"/>
      <c r="D115" s="189"/>
      <c r="E115" s="189"/>
      <c r="F115" s="189"/>
      <c r="G115" s="189"/>
      <c r="H115" s="190"/>
      <c r="I115" s="2">
        <v>108</v>
      </c>
      <c r="J115" s="8">
        <v>0</v>
      </c>
      <c r="K115" s="8">
        <v>0</v>
      </c>
    </row>
    <row r="116" spans="1:11" ht="12.75">
      <c r="A116" s="191" t="s">
        <v>275</v>
      </c>
      <c r="B116" s="192"/>
      <c r="C116" s="192"/>
      <c r="D116" s="192"/>
      <c r="E116" s="192"/>
      <c r="F116" s="192"/>
      <c r="G116" s="192"/>
      <c r="H116" s="192"/>
      <c r="I116" s="193"/>
      <c r="J116" s="193"/>
      <c r="K116" s="194"/>
    </row>
    <row r="117" spans="1:11" ht="12.75">
      <c r="A117" s="195" t="s">
        <v>155</v>
      </c>
      <c r="B117" s="196"/>
      <c r="C117" s="196"/>
      <c r="D117" s="196"/>
      <c r="E117" s="196"/>
      <c r="F117" s="196"/>
      <c r="G117" s="196"/>
      <c r="H117" s="196"/>
      <c r="I117" s="197"/>
      <c r="J117" s="197"/>
      <c r="K117" s="198"/>
    </row>
    <row r="118" spans="1:11" ht="12.75">
      <c r="A118" s="199" t="s">
        <v>3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7"/>
      <c r="K118" s="7"/>
    </row>
    <row r="119" spans="1:11" ht="12.75">
      <c r="A119" s="205" t="s">
        <v>4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8"/>
      <c r="K119" s="8"/>
    </row>
    <row r="120" spans="1:11" ht="12.75">
      <c r="A120" s="208" t="s">
        <v>276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186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">
      <selection activeCell="M16" sqref="M16"/>
    </sheetView>
  </sheetViews>
  <sheetFormatPr defaultColWidth="9.140625" defaultRowHeight="12.75"/>
  <cols>
    <col min="1" max="9" width="9.140625" style="49" customWidth="1"/>
    <col min="10" max="10" width="11.140625" style="49" bestFit="1" customWidth="1"/>
    <col min="11" max="11" width="11.00390625" style="49" customWidth="1"/>
    <col min="12" max="12" width="10.421875" style="49" bestFit="1" customWidth="1"/>
    <col min="13" max="13" width="11.00390625" style="49" customWidth="1"/>
    <col min="14" max="16384" width="9.140625" style="49" customWidth="1"/>
  </cols>
  <sheetData>
    <row r="1" spans="1:13" ht="16.5" customHeight="1">
      <c r="A1" s="223" t="s">
        <v>128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1" t="s">
        <v>303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 customHeight="1">
      <c r="A3" s="248" t="s">
        <v>297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49" t="s">
        <v>50</v>
      </c>
      <c r="B4" s="249"/>
      <c r="C4" s="249"/>
      <c r="D4" s="249"/>
      <c r="E4" s="249"/>
      <c r="F4" s="249"/>
      <c r="G4" s="249"/>
      <c r="H4" s="249"/>
      <c r="I4" s="55" t="s">
        <v>245</v>
      </c>
      <c r="J4" s="250" t="s">
        <v>283</v>
      </c>
      <c r="K4" s="250"/>
      <c r="L4" s="250" t="s">
        <v>284</v>
      </c>
      <c r="M4" s="250"/>
    </row>
    <row r="5" spans="1:13" ht="22.5">
      <c r="A5" s="249"/>
      <c r="B5" s="249"/>
      <c r="C5" s="249"/>
      <c r="D5" s="249"/>
      <c r="E5" s="249"/>
      <c r="F5" s="249"/>
      <c r="G5" s="249"/>
      <c r="H5" s="249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5" t="s">
        <v>20</v>
      </c>
      <c r="B7" s="196"/>
      <c r="C7" s="196"/>
      <c r="D7" s="196"/>
      <c r="E7" s="196"/>
      <c r="F7" s="196"/>
      <c r="G7" s="196"/>
      <c r="H7" s="213"/>
      <c r="I7" s="3">
        <v>111</v>
      </c>
      <c r="J7" s="51">
        <f>SUM(J8:J9)</f>
        <v>0</v>
      </c>
      <c r="K7" s="51">
        <f>SUM(K8:K9)</f>
        <v>0</v>
      </c>
      <c r="L7" s="51">
        <f>SUM(L8:L9)</f>
        <v>43241086</v>
      </c>
      <c r="M7" s="51">
        <f>SUM(M8:M9)</f>
        <v>24830744</v>
      </c>
    </row>
    <row r="8" spans="1:13" ht="12.75">
      <c r="A8" s="202" t="s">
        <v>126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0</v>
      </c>
      <c r="K8" s="7">
        <v>0</v>
      </c>
      <c r="L8" s="7">
        <v>42742499</v>
      </c>
      <c r="M8" s="7">
        <v>24468227</v>
      </c>
    </row>
    <row r="9" spans="1:13" ht="12.75">
      <c r="A9" s="202" t="s">
        <v>94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0</v>
      </c>
      <c r="K9" s="7">
        <v>0</v>
      </c>
      <c r="L9" s="7">
        <v>498587</v>
      </c>
      <c r="M9" s="7">
        <v>362517</v>
      </c>
    </row>
    <row r="10" spans="1:13" ht="12.75">
      <c r="A10" s="202" t="s">
        <v>7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0">
        <f>J11+J12+J16+J20+J21+J22+J25+J26</f>
        <v>0</v>
      </c>
      <c r="K10" s="50">
        <f>K11+K12+K16+K20+K21+K22+K25+K26</f>
        <v>0</v>
      </c>
      <c r="L10" s="50">
        <f>L11+L12+L16+L20+L21+L22+L25+L26</f>
        <v>34444359</v>
      </c>
      <c r="M10" s="50">
        <f>M11+M12+M16+M20+M21+M22+M25+M26</f>
        <v>20854877</v>
      </c>
    </row>
    <row r="11" spans="1:13" ht="12.75">
      <c r="A11" s="202" t="s">
        <v>95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2" t="s">
        <v>16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0">
        <f>SUM(J13:J15)</f>
        <v>0</v>
      </c>
      <c r="K12" s="50">
        <f>SUM(K13:K15)</f>
        <v>0</v>
      </c>
      <c r="L12" s="50">
        <f>SUM(L13:L15)</f>
        <v>10774074</v>
      </c>
      <c r="M12" s="50">
        <f>SUM(M13:M15)</f>
        <v>6954982</v>
      </c>
    </row>
    <row r="13" spans="1:13" ht="12.75">
      <c r="A13" s="199" t="s">
        <v>122</v>
      </c>
      <c r="B13" s="200"/>
      <c r="C13" s="200"/>
      <c r="D13" s="200"/>
      <c r="E13" s="200"/>
      <c r="F13" s="200"/>
      <c r="G13" s="200"/>
      <c r="H13" s="201"/>
      <c r="I13" s="1">
        <v>117</v>
      </c>
      <c r="J13" s="7">
        <v>0</v>
      </c>
      <c r="K13" s="7">
        <v>0</v>
      </c>
      <c r="L13" s="7">
        <v>4441077</v>
      </c>
      <c r="M13" s="7">
        <v>3266221</v>
      </c>
    </row>
    <row r="14" spans="1:13" ht="12.75">
      <c r="A14" s="199" t="s">
        <v>123</v>
      </c>
      <c r="B14" s="200"/>
      <c r="C14" s="200"/>
      <c r="D14" s="200"/>
      <c r="E14" s="200"/>
      <c r="F14" s="200"/>
      <c r="G14" s="200"/>
      <c r="H14" s="201"/>
      <c r="I14" s="1">
        <v>118</v>
      </c>
      <c r="J14" s="7">
        <v>0</v>
      </c>
      <c r="K14" s="7">
        <v>0</v>
      </c>
      <c r="L14" s="7">
        <v>292748</v>
      </c>
      <c r="M14" s="7">
        <v>292748</v>
      </c>
    </row>
    <row r="15" spans="1:13" ht="12.75">
      <c r="A15" s="199" t="s">
        <v>52</v>
      </c>
      <c r="B15" s="200"/>
      <c r="C15" s="200"/>
      <c r="D15" s="200"/>
      <c r="E15" s="200"/>
      <c r="F15" s="200"/>
      <c r="G15" s="200"/>
      <c r="H15" s="201"/>
      <c r="I15" s="1">
        <v>119</v>
      </c>
      <c r="J15" s="7">
        <v>0</v>
      </c>
      <c r="K15" s="7">
        <v>0</v>
      </c>
      <c r="L15" s="7">
        <v>6040249</v>
      </c>
      <c r="M15" s="7">
        <v>3396013</v>
      </c>
    </row>
    <row r="16" spans="1:13" ht="12.75">
      <c r="A16" s="202" t="s">
        <v>17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0">
        <f>SUM(J17:J19)</f>
        <v>0</v>
      </c>
      <c r="K16" s="50">
        <f>SUM(K17:K19)</f>
        <v>0</v>
      </c>
      <c r="L16" s="50">
        <f>SUM(L17:L19)</f>
        <v>10898537</v>
      </c>
      <c r="M16" s="50">
        <f>SUM(M17:M19)</f>
        <v>6433136</v>
      </c>
    </row>
    <row r="17" spans="1:13" ht="12.75">
      <c r="A17" s="199" t="s">
        <v>53</v>
      </c>
      <c r="B17" s="200"/>
      <c r="C17" s="200"/>
      <c r="D17" s="200"/>
      <c r="E17" s="200"/>
      <c r="F17" s="200"/>
      <c r="G17" s="200"/>
      <c r="H17" s="201"/>
      <c r="I17" s="1">
        <v>121</v>
      </c>
      <c r="J17" s="7">
        <v>0</v>
      </c>
      <c r="K17" s="7">
        <v>0</v>
      </c>
      <c r="L17" s="7">
        <v>10704046</v>
      </c>
      <c r="M17" s="7">
        <v>6267810</v>
      </c>
    </row>
    <row r="18" spans="1:13" ht="12.75">
      <c r="A18" s="199" t="s">
        <v>54</v>
      </c>
      <c r="B18" s="200"/>
      <c r="C18" s="200"/>
      <c r="D18" s="200"/>
      <c r="E18" s="200"/>
      <c r="F18" s="200"/>
      <c r="G18" s="200"/>
      <c r="H18" s="201"/>
      <c r="I18" s="1">
        <v>122</v>
      </c>
      <c r="J18" s="7">
        <v>0</v>
      </c>
      <c r="K18" s="7">
        <v>0</v>
      </c>
      <c r="L18" s="7">
        <v>138259</v>
      </c>
      <c r="M18" s="7">
        <v>118323</v>
      </c>
    </row>
    <row r="19" spans="1:13" ht="12.75">
      <c r="A19" s="199" t="s">
        <v>55</v>
      </c>
      <c r="B19" s="200"/>
      <c r="C19" s="200"/>
      <c r="D19" s="200"/>
      <c r="E19" s="200"/>
      <c r="F19" s="200"/>
      <c r="G19" s="200"/>
      <c r="H19" s="201"/>
      <c r="I19" s="1">
        <v>123</v>
      </c>
      <c r="J19" s="7">
        <v>0</v>
      </c>
      <c r="K19" s="7">
        <v>0</v>
      </c>
      <c r="L19" s="7">
        <v>56232</v>
      </c>
      <c r="M19" s="7">
        <v>47003</v>
      </c>
    </row>
    <row r="20" spans="1:13" ht="12.75">
      <c r="A20" s="202" t="s">
        <v>96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0</v>
      </c>
      <c r="K20" s="7">
        <v>0</v>
      </c>
      <c r="L20" s="7">
        <v>9353160</v>
      </c>
      <c r="M20" s="7">
        <v>5288312</v>
      </c>
    </row>
    <row r="21" spans="1:13" ht="12.75">
      <c r="A21" s="202" t="s">
        <v>97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0</v>
      </c>
      <c r="K21" s="7">
        <v>0</v>
      </c>
      <c r="L21" s="7">
        <v>3368334</v>
      </c>
      <c r="M21" s="7">
        <v>2180072</v>
      </c>
    </row>
    <row r="22" spans="1:13" ht="12.75">
      <c r="A22" s="202" t="s">
        <v>18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199" t="s">
        <v>113</v>
      </c>
      <c r="B23" s="200"/>
      <c r="C23" s="200"/>
      <c r="D23" s="200"/>
      <c r="E23" s="200"/>
      <c r="F23" s="200"/>
      <c r="G23" s="200"/>
      <c r="H23" s="201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199" t="s">
        <v>114</v>
      </c>
      <c r="B24" s="200"/>
      <c r="C24" s="200"/>
      <c r="D24" s="200"/>
      <c r="E24" s="200"/>
      <c r="F24" s="200"/>
      <c r="G24" s="200"/>
      <c r="H24" s="201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02" t="s">
        <v>98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2" t="s">
        <v>41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>
        <v>0</v>
      </c>
      <c r="K26" s="7">
        <v>0</v>
      </c>
      <c r="L26" s="7">
        <v>50254</v>
      </c>
      <c r="M26" s="7">
        <v>-1625</v>
      </c>
    </row>
    <row r="27" spans="1:13" ht="12.75">
      <c r="A27" s="202" t="s">
        <v>179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0">
        <f>SUM(J28:J32)</f>
        <v>0</v>
      </c>
      <c r="K27" s="50">
        <f>SUM(K28:K32)</f>
        <v>0</v>
      </c>
      <c r="L27" s="50">
        <f>SUM(L28:L32)</f>
        <v>12843468</v>
      </c>
      <c r="M27" s="50">
        <f>SUM(M28:M32)</f>
        <v>-312852</v>
      </c>
    </row>
    <row r="28" spans="1:13" ht="24" customHeight="1">
      <c r="A28" s="202" t="s">
        <v>193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6.25" customHeight="1">
      <c r="A29" s="202" t="s">
        <v>129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0</v>
      </c>
      <c r="K29" s="7">
        <v>0</v>
      </c>
      <c r="L29" s="7">
        <v>12843468</v>
      </c>
      <c r="M29" s="7">
        <v>-312852</v>
      </c>
    </row>
    <row r="30" spans="1:13" ht="12.75">
      <c r="A30" s="202" t="s">
        <v>115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/>
      <c r="K30" s="7">
        <v>0</v>
      </c>
      <c r="L30" s="7">
        <v>0</v>
      </c>
      <c r="M30" s="7">
        <v>0</v>
      </c>
    </row>
    <row r="31" spans="1:13" ht="12.75">
      <c r="A31" s="202" t="s">
        <v>189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2" t="s">
        <v>116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2" t="s">
        <v>180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0">
        <f>SUM(J34:J37)</f>
        <v>0</v>
      </c>
      <c r="K33" s="50">
        <f>SUM(K34:K37)</f>
        <v>0</v>
      </c>
      <c r="L33" s="50">
        <f>SUM(L34:L37)</f>
        <v>3293539</v>
      </c>
      <c r="M33" s="50">
        <f>SUM(M34:M37)</f>
        <v>2149612</v>
      </c>
    </row>
    <row r="34" spans="1:13" ht="12.75">
      <c r="A34" s="202" t="s">
        <v>57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4" customHeight="1">
      <c r="A35" s="202" t="s">
        <v>56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0</v>
      </c>
      <c r="K35" s="7">
        <v>0</v>
      </c>
      <c r="L35" s="7">
        <v>3293539</v>
      </c>
      <c r="M35" s="7">
        <v>2149612</v>
      </c>
    </row>
    <row r="36" spans="1:13" ht="12.75">
      <c r="A36" s="202" t="s">
        <v>190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2" t="s">
        <v>58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2" t="s">
        <v>164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2" t="s">
        <v>165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2" t="s">
        <v>191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2" t="s">
        <v>192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2" t="s">
        <v>181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0">
        <f>J7+J27+J38+J40</f>
        <v>0</v>
      </c>
      <c r="K42" s="50">
        <f>K7+K27+K38+K40</f>
        <v>0</v>
      </c>
      <c r="L42" s="50">
        <f>L7+L27+L38+L40</f>
        <v>56084554</v>
      </c>
      <c r="M42" s="50">
        <f>M7+M27+M38+M40</f>
        <v>24517892</v>
      </c>
    </row>
    <row r="43" spans="1:13" ht="12.75">
      <c r="A43" s="202" t="s">
        <v>182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0">
        <f>J10+J33+J39+J41</f>
        <v>0</v>
      </c>
      <c r="K43" s="50">
        <f>K10+K33+K39+K41</f>
        <v>0</v>
      </c>
      <c r="L43" s="50">
        <f>L10+L33+L39+L41</f>
        <v>37737898</v>
      </c>
      <c r="M43" s="50">
        <f>M10+M33+M39+M41</f>
        <v>23004489</v>
      </c>
    </row>
    <row r="44" spans="1:13" ht="12.75">
      <c r="A44" s="202" t="s">
        <v>202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0">
        <f>J42-J43</f>
        <v>0</v>
      </c>
      <c r="K44" s="50">
        <f>K42-K43</f>
        <v>0</v>
      </c>
      <c r="L44" s="50">
        <f>L42-L43</f>
        <v>18346656</v>
      </c>
      <c r="M44" s="50">
        <f>M42-M43</f>
        <v>1513403</v>
      </c>
    </row>
    <row r="45" spans="1:13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18346656</v>
      </c>
      <c r="M45" s="50">
        <f>IF(M42&gt;M43,M42-M43,0)</f>
        <v>1513403</v>
      </c>
    </row>
    <row r="46" spans="1:13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02" t="s">
        <v>183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02" t="s">
        <v>203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0">
        <f>J44-J47</f>
        <v>0</v>
      </c>
      <c r="K48" s="50">
        <f>K44-K47</f>
        <v>0</v>
      </c>
      <c r="L48" s="50">
        <f>L44-L47</f>
        <v>18346656</v>
      </c>
      <c r="M48" s="50">
        <f>M44-M47</f>
        <v>1513403</v>
      </c>
    </row>
    <row r="49" spans="1:13" ht="12.75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18346656</v>
      </c>
      <c r="M49" s="50">
        <f>IF(M48&gt;0,M48,0)</f>
        <v>1513403</v>
      </c>
    </row>
    <row r="50" spans="1:13" ht="12.75">
      <c r="A50" s="245" t="s">
        <v>186</v>
      </c>
      <c r="B50" s="246"/>
      <c r="C50" s="246"/>
      <c r="D50" s="246"/>
      <c r="E50" s="246"/>
      <c r="F50" s="246"/>
      <c r="G50" s="246"/>
      <c r="H50" s="247"/>
      <c r="I50" s="4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191" t="s">
        <v>277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244"/>
    </row>
    <row r="52" spans="1:13" ht="12.75" customHeight="1">
      <c r="A52" s="195" t="s">
        <v>156</v>
      </c>
      <c r="B52" s="196"/>
      <c r="C52" s="196"/>
      <c r="D52" s="196"/>
      <c r="E52" s="196"/>
      <c r="F52" s="196"/>
      <c r="G52" s="196"/>
      <c r="H52" s="196"/>
      <c r="I52" s="52"/>
      <c r="J52" s="52"/>
      <c r="K52" s="52"/>
      <c r="L52" s="52"/>
      <c r="M52" s="120"/>
    </row>
    <row r="53" spans="1:13" ht="12.75">
      <c r="A53" s="241" t="s">
        <v>200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201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191" t="s">
        <v>158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244"/>
    </row>
    <row r="56" spans="1:13" ht="12.75">
      <c r="A56" s="195" t="s">
        <v>170</v>
      </c>
      <c r="B56" s="196"/>
      <c r="C56" s="196"/>
      <c r="D56" s="196"/>
      <c r="E56" s="196"/>
      <c r="F56" s="196"/>
      <c r="G56" s="196"/>
      <c r="H56" s="213"/>
      <c r="I56" s="9">
        <v>157</v>
      </c>
      <c r="J56" s="6">
        <v>0</v>
      </c>
      <c r="K56" s="6">
        <v>0</v>
      </c>
      <c r="L56" s="6">
        <f>+L48</f>
        <v>18346656</v>
      </c>
      <c r="M56" s="6">
        <f>+M48</f>
        <v>1513403</v>
      </c>
    </row>
    <row r="57" spans="1:13" ht="12.75">
      <c r="A57" s="202" t="s">
        <v>187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15472557</v>
      </c>
      <c r="M57" s="50">
        <f>SUM(M58:M64)</f>
        <v>-13538723</v>
      </c>
    </row>
    <row r="58" spans="1:13" ht="12.75">
      <c r="A58" s="202" t="s">
        <v>194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>
        <v>0</v>
      </c>
      <c r="K58" s="7">
        <v>0</v>
      </c>
      <c r="L58" s="7">
        <v>15472557</v>
      </c>
      <c r="M58" s="7">
        <v>-13538723</v>
      </c>
    </row>
    <row r="59" spans="1:13" ht="25.5" customHeight="1">
      <c r="A59" s="202" t="s">
        <v>195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24" customHeight="1">
      <c r="A60" s="202" t="s">
        <v>39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2" t="s">
        <v>196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2" t="s">
        <v>197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2" t="s">
        <v>198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2" t="s">
        <v>199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2" t="s">
        <v>188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2" t="s">
        <v>162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0">
        <f>J57-J65</f>
        <v>0</v>
      </c>
      <c r="K66" s="50">
        <f>K57-K65</f>
        <v>0</v>
      </c>
      <c r="L66" s="50">
        <f>L57-L65</f>
        <v>15472557</v>
      </c>
      <c r="M66" s="50">
        <f>M57-M65</f>
        <v>-13538723</v>
      </c>
    </row>
    <row r="67" spans="1:13" ht="12.75">
      <c r="A67" s="202" t="s">
        <v>163</v>
      </c>
      <c r="B67" s="203"/>
      <c r="C67" s="203"/>
      <c r="D67" s="203"/>
      <c r="E67" s="203"/>
      <c r="F67" s="203"/>
      <c r="G67" s="203"/>
      <c r="H67" s="204"/>
      <c r="I67" s="1">
        <v>168</v>
      </c>
      <c r="J67" s="58">
        <f>J56+J66</f>
        <v>0</v>
      </c>
      <c r="K67" s="58">
        <f>K56+K66</f>
        <v>0</v>
      </c>
      <c r="L67" s="58">
        <f>L56+L66</f>
        <v>33819213</v>
      </c>
      <c r="M67" s="58">
        <f>M56+M66</f>
        <v>-12025320</v>
      </c>
    </row>
    <row r="68" spans="1:13" ht="12.75" customHeight="1">
      <c r="A68" s="235" t="s">
        <v>278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7"/>
    </row>
    <row r="69" spans="1:13" ht="12.75" customHeight="1">
      <c r="A69" s="238" t="s">
        <v>157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40"/>
    </row>
    <row r="70" spans="1:13" ht="12.75">
      <c r="A70" s="241" t="s">
        <v>200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32" t="s">
        <v>201</v>
      </c>
      <c r="B71" s="233"/>
      <c r="C71" s="233"/>
      <c r="D71" s="233"/>
      <c r="E71" s="233"/>
      <c r="F71" s="233"/>
      <c r="G71" s="233"/>
      <c r="H71" s="234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L56 K66:M67 K57:M57 L58:L65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6:K41 L13:L15 K12:M12 J7:M10 K16:M16 K22:M22 K27:M27 K33:M33 L28:L32 L17:L21 K23:K25 L23:L26 J12:J46 L34:L41 K34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workbookViewId="0" topLeftCell="A1">
      <selection activeCell="K54" sqref="K54"/>
    </sheetView>
  </sheetViews>
  <sheetFormatPr defaultColWidth="9.140625" defaultRowHeight="12.75"/>
  <cols>
    <col min="1" max="9" width="9.140625" style="49" customWidth="1"/>
    <col min="10" max="10" width="9.8515625" style="49" bestFit="1" customWidth="1"/>
    <col min="11" max="11" width="10.421875" style="49" bestFit="1" customWidth="1"/>
    <col min="12" max="16384" width="9.140625" style="49" customWidth="1"/>
  </cols>
  <sheetData>
    <row r="1" spans="1:11" ht="18.75" customHeight="1">
      <c r="A1" s="257" t="s">
        <v>136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303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297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50</v>
      </c>
      <c r="B4" s="259"/>
      <c r="C4" s="259"/>
      <c r="D4" s="259"/>
      <c r="E4" s="259"/>
      <c r="F4" s="259"/>
      <c r="G4" s="259"/>
      <c r="H4" s="259"/>
      <c r="I4" s="62" t="s">
        <v>245</v>
      </c>
      <c r="J4" s="63" t="s">
        <v>283</v>
      </c>
      <c r="K4" s="63" t="s">
        <v>284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4">
        <v>2</v>
      </c>
      <c r="J5" s="65" t="s">
        <v>248</v>
      </c>
      <c r="K5" s="65" t="s">
        <v>249</v>
      </c>
    </row>
    <row r="6" spans="1:11" ht="12.75">
      <c r="A6" s="191" t="s">
        <v>130</v>
      </c>
      <c r="B6" s="192"/>
      <c r="C6" s="192"/>
      <c r="D6" s="192"/>
      <c r="E6" s="192"/>
      <c r="F6" s="192"/>
      <c r="G6" s="192"/>
      <c r="H6" s="192"/>
      <c r="I6" s="251"/>
      <c r="J6" s="251"/>
      <c r="K6" s="252"/>
    </row>
    <row r="7" spans="1:11" ht="12.75">
      <c r="A7" s="199" t="s">
        <v>34</v>
      </c>
      <c r="B7" s="200"/>
      <c r="C7" s="200"/>
      <c r="D7" s="200"/>
      <c r="E7" s="200"/>
      <c r="F7" s="200"/>
      <c r="G7" s="200"/>
      <c r="H7" s="200"/>
      <c r="I7" s="1">
        <v>1</v>
      </c>
      <c r="J7" s="7">
        <v>0</v>
      </c>
      <c r="K7" s="7">
        <v>18346656</v>
      </c>
    </row>
    <row r="8" spans="1:11" ht="12.75">
      <c r="A8" s="199" t="s">
        <v>35</v>
      </c>
      <c r="B8" s="200"/>
      <c r="C8" s="200"/>
      <c r="D8" s="200"/>
      <c r="E8" s="200"/>
      <c r="F8" s="200"/>
      <c r="G8" s="200"/>
      <c r="H8" s="200"/>
      <c r="I8" s="1">
        <v>2</v>
      </c>
      <c r="J8" s="7">
        <v>0</v>
      </c>
      <c r="K8" s="7">
        <v>9353160</v>
      </c>
    </row>
    <row r="9" spans="1:11" ht="12.75">
      <c r="A9" s="199" t="s">
        <v>36</v>
      </c>
      <c r="B9" s="200"/>
      <c r="C9" s="200"/>
      <c r="D9" s="200"/>
      <c r="E9" s="200"/>
      <c r="F9" s="200"/>
      <c r="G9" s="200"/>
      <c r="H9" s="200"/>
      <c r="I9" s="1">
        <v>3</v>
      </c>
      <c r="J9" s="7">
        <v>0</v>
      </c>
      <c r="K9" s="7">
        <v>2642599</v>
      </c>
    </row>
    <row r="10" spans="1:11" ht="12.75">
      <c r="A10" s="199" t="s">
        <v>37</v>
      </c>
      <c r="B10" s="200"/>
      <c r="C10" s="200"/>
      <c r="D10" s="200"/>
      <c r="E10" s="200"/>
      <c r="F10" s="200"/>
      <c r="G10" s="200"/>
      <c r="H10" s="200"/>
      <c r="I10" s="1">
        <v>4</v>
      </c>
      <c r="J10" s="7">
        <v>0</v>
      </c>
      <c r="K10" s="7">
        <v>3082107</v>
      </c>
    </row>
    <row r="11" spans="1:11" ht="12.75">
      <c r="A11" s="199" t="s">
        <v>38</v>
      </c>
      <c r="B11" s="200"/>
      <c r="C11" s="200"/>
      <c r="D11" s="200"/>
      <c r="E11" s="200"/>
      <c r="F11" s="200"/>
      <c r="G11" s="200"/>
      <c r="H11" s="200"/>
      <c r="I11" s="1">
        <v>5</v>
      </c>
      <c r="J11" s="7">
        <v>0</v>
      </c>
      <c r="K11" s="7">
        <v>0</v>
      </c>
    </row>
    <row r="12" spans="1:11" ht="12.75">
      <c r="A12" s="199" t="s">
        <v>42</v>
      </c>
      <c r="B12" s="200"/>
      <c r="C12" s="200"/>
      <c r="D12" s="200"/>
      <c r="E12" s="200"/>
      <c r="F12" s="200"/>
      <c r="G12" s="200"/>
      <c r="H12" s="200"/>
      <c r="I12" s="1">
        <v>6</v>
      </c>
      <c r="J12" s="7">
        <v>0</v>
      </c>
      <c r="K12" s="7">
        <v>1043500</v>
      </c>
    </row>
    <row r="13" spans="1:11" ht="12.75">
      <c r="A13" s="202" t="s">
        <v>131</v>
      </c>
      <c r="B13" s="203"/>
      <c r="C13" s="203"/>
      <c r="D13" s="203"/>
      <c r="E13" s="203"/>
      <c r="F13" s="203"/>
      <c r="G13" s="203"/>
      <c r="H13" s="203"/>
      <c r="I13" s="1">
        <v>7</v>
      </c>
      <c r="J13" s="60">
        <f>SUM(J7:J12)</f>
        <v>0</v>
      </c>
      <c r="K13" s="50">
        <f>SUM(K7:K12)</f>
        <v>34468022</v>
      </c>
    </row>
    <row r="14" spans="1:11" ht="12.75">
      <c r="A14" s="199" t="s">
        <v>43</v>
      </c>
      <c r="B14" s="200"/>
      <c r="C14" s="200"/>
      <c r="D14" s="200"/>
      <c r="E14" s="200"/>
      <c r="F14" s="200"/>
      <c r="G14" s="200"/>
      <c r="H14" s="200"/>
      <c r="I14" s="1">
        <v>8</v>
      </c>
      <c r="J14" s="7">
        <v>0</v>
      </c>
      <c r="K14" s="7">
        <v>0</v>
      </c>
    </row>
    <row r="15" spans="1:11" ht="12.75">
      <c r="A15" s="199" t="s">
        <v>44</v>
      </c>
      <c r="B15" s="200"/>
      <c r="C15" s="200"/>
      <c r="D15" s="200"/>
      <c r="E15" s="200"/>
      <c r="F15" s="200"/>
      <c r="G15" s="200"/>
      <c r="H15" s="200"/>
      <c r="I15" s="1">
        <v>9</v>
      </c>
      <c r="J15" s="7">
        <v>0</v>
      </c>
      <c r="K15" s="7">
        <v>0</v>
      </c>
    </row>
    <row r="16" spans="1:11" ht="12.75">
      <c r="A16" s="199" t="s">
        <v>45</v>
      </c>
      <c r="B16" s="200"/>
      <c r="C16" s="200"/>
      <c r="D16" s="200"/>
      <c r="E16" s="200"/>
      <c r="F16" s="200"/>
      <c r="G16" s="200"/>
      <c r="H16" s="200"/>
      <c r="I16" s="1">
        <v>10</v>
      </c>
      <c r="J16" s="7">
        <v>0</v>
      </c>
      <c r="K16" s="7">
        <v>3433692</v>
      </c>
    </row>
    <row r="17" spans="1:11" ht="12.75">
      <c r="A17" s="199" t="s">
        <v>46</v>
      </c>
      <c r="B17" s="200"/>
      <c r="C17" s="200"/>
      <c r="D17" s="200"/>
      <c r="E17" s="200"/>
      <c r="F17" s="200"/>
      <c r="G17" s="200"/>
      <c r="H17" s="200"/>
      <c r="I17" s="1">
        <v>11</v>
      </c>
      <c r="J17" s="7">
        <v>0</v>
      </c>
      <c r="K17" s="7">
        <v>4213489</v>
      </c>
    </row>
    <row r="18" spans="1:11" ht="12.75">
      <c r="A18" s="202" t="s">
        <v>132</v>
      </c>
      <c r="B18" s="203"/>
      <c r="C18" s="203"/>
      <c r="D18" s="203"/>
      <c r="E18" s="203"/>
      <c r="F18" s="203"/>
      <c r="G18" s="203"/>
      <c r="H18" s="203"/>
      <c r="I18" s="1">
        <v>12</v>
      </c>
      <c r="J18" s="60">
        <f>SUM(J14:J17)</f>
        <v>0</v>
      </c>
      <c r="K18" s="50">
        <f>SUM(K14:K17)</f>
        <v>7647181</v>
      </c>
    </row>
    <row r="19" spans="1:11" ht="27.75" customHeight="1">
      <c r="A19" s="202" t="s">
        <v>30</v>
      </c>
      <c r="B19" s="203"/>
      <c r="C19" s="203"/>
      <c r="D19" s="203"/>
      <c r="E19" s="203"/>
      <c r="F19" s="203"/>
      <c r="G19" s="203"/>
      <c r="H19" s="203"/>
      <c r="I19" s="1">
        <v>13</v>
      </c>
      <c r="J19" s="60">
        <f>IF(J13&gt;J18,J13-J18,0)</f>
        <v>0</v>
      </c>
      <c r="K19" s="50">
        <f>IF(K13&gt;K18,K13-K18,0)</f>
        <v>26820841</v>
      </c>
    </row>
    <row r="20" spans="1:11" ht="31.5" customHeight="1">
      <c r="A20" s="202" t="s">
        <v>31</v>
      </c>
      <c r="B20" s="203"/>
      <c r="C20" s="203"/>
      <c r="D20" s="203"/>
      <c r="E20" s="203"/>
      <c r="F20" s="203"/>
      <c r="G20" s="203"/>
      <c r="H20" s="203"/>
      <c r="I20" s="1">
        <v>14</v>
      </c>
      <c r="J20" s="60">
        <f>IF(J18&gt;J13,J18-J13,0)</f>
        <v>0</v>
      </c>
      <c r="K20" s="50">
        <f>IF(K18&gt;K13,K18-K13,0)</f>
        <v>0</v>
      </c>
    </row>
    <row r="21" spans="1:11" ht="12.75">
      <c r="A21" s="191" t="s">
        <v>133</v>
      </c>
      <c r="B21" s="192"/>
      <c r="C21" s="192"/>
      <c r="D21" s="192"/>
      <c r="E21" s="192"/>
      <c r="F21" s="192"/>
      <c r="G21" s="192"/>
      <c r="H21" s="192"/>
      <c r="I21" s="251"/>
      <c r="J21" s="251"/>
      <c r="K21" s="252"/>
    </row>
    <row r="22" spans="1:11" ht="12.75">
      <c r="A22" s="199" t="s">
        <v>147</v>
      </c>
      <c r="B22" s="200"/>
      <c r="C22" s="200"/>
      <c r="D22" s="200"/>
      <c r="E22" s="200"/>
      <c r="F22" s="200"/>
      <c r="G22" s="200"/>
      <c r="H22" s="200"/>
      <c r="I22" s="1">
        <v>15</v>
      </c>
      <c r="J22" s="7">
        <v>0</v>
      </c>
      <c r="K22" s="7">
        <v>0</v>
      </c>
    </row>
    <row r="23" spans="1:11" ht="12.75">
      <c r="A23" s="199" t="s">
        <v>148</v>
      </c>
      <c r="B23" s="200"/>
      <c r="C23" s="200"/>
      <c r="D23" s="200"/>
      <c r="E23" s="200"/>
      <c r="F23" s="200"/>
      <c r="G23" s="200"/>
      <c r="H23" s="200"/>
      <c r="I23" s="1">
        <v>16</v>
      </c>
      <c r="J23" s="7">
        <v>0</v>
      </c>
      <c r="K23" s="7">
        <v>0</v>
      </c>
    </row>
    <row r="24" spans="1:11" ht="12.75">
      <c r="A24" s="199" t="s">
        <v>149</v>
      </c>
      <c r="B24" s="200"/>
      <c r="C24" s="200"/>
      <c r="D24" s="200"/>
      <c r="E24" s="200"/>
      <c r="F24" s="200"/>
      <c r="G24" s="200"/>
      <c r="H24" s="200"/>
      <c r="I24" s="1">
        <v>17</v>
      </c>
      <c r="J24" s="7">
        <v>0</v>
      </c>
      <c r="K24" s="7">
        <v>0</v>
      </c>
    </row>
    <row r="25" spans="1:11" ht="12.75">
      <c r="A25" s="199" t="s">
        <v>150</v>
      </c>
      <c r="B25" s="200"/>
      <c r="C25" s="200"/>
      <c r="D25" s="200"/>
      <c r="E25" s="200"/>
      <c r="F25" s="200"/>
      <c r="G25" s="200"/>
      <c r="H25" s="200"/>
      <c r="I25" s="1">
        <v>18</v>
      </c>
      <c r="J25" s="7">
        <v>0</v>
      </c>
      <c r="K25" s="7">
        <v>0</v>
      </c>
    </row>
    <row r="26" spans="1:11" ht="12.75">
      <c r="A26" s="199" t="s">
        <v>151</v>
      </c>
      <c r="B26" s="200"/>
      <c r="C26" s="200"/>
      <c r="D26" s="200"/>
      <c r="E26" s="200"/>
      <c r="F26" s="200"/>
      <c r="G26" s="200"/>
      <c r="H26" s="200"/>
      <c r="I26" s="1">
        <v>19</v>
      </c>
      <c r="J26" s="7">
        <v>0</v>
      </c>
      <c r="K26" s="7">
        <v>0</v>
      </c>
    </row>
    <row r="27" spans="1:11" ht="12.75">
      <c r="A27" s="202" t="s">
        <v>137</v>
      </c>
      <c r="B27" s="203"/>
      <c r="C27" s="203"/>
      <c r="D27" s="203"/>
      <c r="E27" s="203"/>
      <c r="F27" s="203"/>
      <c r="G27" s="203"/>
      <c r="H27" s="203"/>
      <c r="I27" s="1">
        <v>20</v>
      </c>
      <c r="J27" s="60">
        <f>SUM(J22:J26)</f>
        <v>0</v>
      </c>
      <c r="K27" s="50">
        <f>SUM(K22:K26)</f>
        <v>0</v>
      </c>
    </row>
    <row r="28" spans="1:11" ht="12.75">
      <c r="A28" s="199" t="s">
        <v>101</v>
      </c>
      <c r="B28" s="200"/>
      <c r="C28" s="200"/>
      <c r="D28" s="200"/>
      <c r="E28" s="200"/>
      <c r="F28" s="200"/>
      <c r="G28" s="200"/>
      <c r="H28" s="200"/>
      <c r="I28" s="1">
        <v>21</v>
      </c>
      <c r="J28" s="7">
        <v>0</v>
      </c>
      <c r="K28" s="7">
        <v>178280909</v>
      </c>
    </row>
    <row r="29" spans="1:11" ht="12.75">
      <c r="A29" s="199" t="s">
        <v>102</v>
      </c>
      <c r="B29" s="200"/>
      <c r="C29" s="200"/>
      <c r="D29" s="200"/>
      <c r="E29" s="200"/>
      <c r="F29" s="200"/>
      <c r="G29" s="200"/>
      <c r="H29" s="200"/>
      <c r="I29" s="1">
        <v>22</v>
      </c>
      <c r="J29" s="7">
        <v>0</v>
      </c>
      <c r="K29" s="7">
        <v>203116761</v>
      </c>
    </row>
    <row r="30" spans="1:11" ht="12.75">
      <c r="A30" s="199" t="s">
        <v>10</v>
      </c>
      <c r="B30" s="200"/>
      <c r="C30" s="200"/>
      <c r="D30" s="200"/>
      <c r="E30" s="200"/>
      <c r="F30" s="200"/>
      <c r="G30" s="200"/>
      <c r="H30" s="200"/>
      <c r="I30" s="1">
        <v>23</v>
      </c>
      <c r="J30" s="7">
        <v>0</v>
      </c>
      <c r="K30" s="7">
        <v>0</v>
      </c>
    </row>
    <row r="31" spans="1:11" ht="12.75">
      <c r="A31" s="202" t="s">
        <v>2</v>
      </c>
      <c r="B31" s="203"/>
      <c r="C31" s="203"/>
      <c r="D31" s="203"/>
      <c r="E31" s="203"/>
      <c r="F31" s="203"/>
      <c r="G31" s="203"/>
      <c r="H31" s="203"/>
      <c r="I31" s="1">
        <v>24</v>
      </c>
      <c r="J31" s="50">
        <f>SUM(J28:J30)</f>
        <v>0</v>
      </c>
      <c r="K31" s="50">
        <f>SUM(K28:K30)</f>
        <v>381397670</v>
      </c>
    </row>
    <row r="32" spans="1:11" ht="25.5" customHeight="1">
      <c r="A32" s="202" t="s">
        <v>32</v>
      </c>
      <c r="B32" s="203"/>
      <c r="C32" s="203"/>
      <c r="D32" s="203"/>
      <c r="E32" s="203"/>
      <c r="F32" s="203"/>
      <c r="G32" s="203"/>
      <c r="H32" s="203"/>
      <c r="I32" s="1">
        <v>25</v>
      </c>
      <c r="J32" s="60">
        <f>IF(J27&gt;J31,J27-J31,0)</f>
        <v>0</v>
      </c>
      <c r="K32" s="50">
        <f>IF(K27&gt;K31,K27-K31,0)</f>
        <v>0</v>
      </c>
    </row>
    <row r="33" spans="1:11" ht="30.75" customHeight="1">
      <c r="A33" s="202" t="s">
        <v>33</v>
      </c>
      <c r="B33" s="203"/>
      <c r="C33" s="203"/>
      <c r="D33" s="203"/>
      <c r="E33" s="203"/>
      <c r="F33" s="203"/>
      <c r="G33" s="203"/>
      <c r="H33" s="203"/>
      <c r="I33" s="1">
        <v>26</v>
      </c>
      <c r="J33" s="60">
        <f>IF(J31&gt;J27,J31-J27,0)</f>
        <v>0</v>
      </c>
      <c r="K33" s="50">
        <f>IF(K31&gt;K27,K31-K27,0)</f>
        <v>381397670</v>
      </c>
    </row>
    <row r="34" spans="1:11" ht="12.75">
      <c r="A34" s="191" t="s">
        <v>134</v>
      </c>
      <c r="B34" s="192"/>
      <c r="C34" s="192"/>
      <c r="D34" s="192"/>
      <c r="E34" s="192"/>
      <c r="F34" s="192"/>
      <c r="G34" s="192"/>
      <c r="H34" s="192"/>
      <c r="I34" s="251"/>
      <c r="J34" s="251"/>
      <c r="K34" s="252"/>
    </row>
    <row r="35" spans="1:11" ht="12.75">
      <c r="A35" s="199" t="s">
        <v>143</v>
      </c>
      <c r="B35" s="200"/>
      <c r="C35" s="200"/>
      <c r="D35" s="200"/>
      <c r="E35" s="200"/>
      <c r="F35" s="200"/>
      <c r="G35" s="200"/>
      <c r="H35" s="200"/>
      <c r="I35" s="1">
        <v>27</v>
      </c>
      <c r="J35" s="7">
        <v>0</v>
      </c>
      <c r="K35" s="7">
        <v>307723169</v>
      </c>
    </row>
    <row r="36" spans="1:11" ht="12.75">
      <c r="A36" s="199" t="s">
        <v>23</v>
      </c>
      <c r="B36" s="200"/>
      <c r="C36" s="200"/>
      <c r="D36" s="200"/>
      <c r="E36" s="200"/>
      <c r="F36" s="200"/>
      <c r="G36" s="200"/>
      <c r="H36" s="200"/>
      <c r="I36" s="1">
        <v>28</v>
      </c>
      <c r="J36" s="7">
        <v>0</v>
      </c>
      <c r="K36" s="7">
        <v>153891133</v>
      </c>
    </row>
    <row r="37" spans="1:11" ht="12.75">
      <c r="A37" s="199" t="s">
        <v>24</v>
      </c>
      <c r="B37" s="200"/>
      <c r="C37" s="200"/>
      <c r="D37" s="200"/>
      <c r="E37" s="200"/>
      <c r="F37" s="200"/>
      <c r="G37" s="200"/>
      <c r="H37" s="200"/>
      <c r="I37" s="1">
        <v>29</v>
      </c>
      <c r="J37" s="7">
        <v>0</v>
      </c>
      <c r="K37" s="7">
        <v>0</v>
      </c>
    </row>
    <row r="38" spans="1:11" ht="12.75">
      <c r="A38" s="202" t="s">
        <v>59</v>
      </c>
      <c r="B38" s="203"/>
      <c r="C38" s="203"/>
      <c r="D38" s="203"/>
      <c r="E38" s="203"/>
      <c r="F38" s="203"/>
      <c r="G38" s="203"/>
      <c r="H38" s="203"/>
      <c r="I38" s="1">
        <v>30</v>
      </c>
      <c r="J38" s="60">
        <f>SUM(J35:J37)</f>
        <v>0</v>
      </c>
      <c r="K38" s="50">
        <f>SUM(K35:K37)</f>
        <v>461614302</v>
      </c>
    </row>
    <row r="39" spans="1:11" ht="12.75">
      <c r="A39" s="199" t="s">
        <v>25</v>
      </c>
      <c r="B39" s="200"/>
      <c r="C39" s="200"/>
      <c r="D39" s="200"/>
      <c r="E39" s="200"/>
      <c r="F39" s="200"/>
      <c r="G39" s="200"/>
      <c r="H39" s="200"/>
      <c r="I39" s="1">
        <v>31</v>
      </c>
      <c r="J39" s="7">
        <v>0</v>
      </c>
      <c r="K39" s="7">
        <v>11421456</v>
      </c>
    </row>
    <row r="40" spans="1:11" ht="12.75">
      <c r="A40" s="199" t="s">
        <v>26</v>
      </c>
      <c r="B40" s="200"/>
      <c r="C40" s="200"/>
      <c r="D40" s="200"/>
      <c r="E40" s="200"/>
      <c r="F40" s="200"/>
      <c r="G40" s="200"/>
      <c r="H40" s="200"/>
      <c r="I40" s="1">
        <v>32</v>
      </c>
      <c r="J40" s="7">
        <v>0</v>
      </c>
      <c r="K40" s="7">
        <v>0</v>
      </c>
    </row>
    <row r="41" spans="1:11" ht="12.75">
      <c r="A41" s="199" t="s">
        <v>27</v>
      </c>
      <c r="B41" s="200"/>
      <c r="C41" s="200"/>
      <c r="D41" s="200"/>
      <c r="E41" s="200"/>
      <c r="F41" s="200"/>
      <c r="G41" s="200"/>
      <c r="H41" s="200"/>
      <c r="I41" s="1">
        <v>33</v>
      </c>
      <c r="J41" s="7">
        <v>0</v>
      </c>
      <c r="K41" s="7">
        <v>0</v>
      </c>
    </row>
    <row r="42" spans="1:11" ht="12.75">
      <c r="A42" s="199" t="s">
        <v>28</v>
      </c>
      <c r="B42" s="200"/>
      <c r="C42" s="200"/>
      <c r="D42" s="200"/>
      <c r="E42" s="200"/>
      <c r="F42" s="200"/>
      <c r="G42" s="200"/>
      <c r="H42" s="200"/>
      <c r="I42" s="1">
        <v>34</v>
      </c>
      <c r="J42" s="7">
        <v>0</v>
      </c>
      <c r="K42" s="7">
        <v>0</v>
      </c>
    </row>
    <row r="43" spans="1:11" ht="12.75">
      <c r="A43" s="199" t="s">
        <v>29</v>
      </c>
      <c r="B43" s="200"/>
      <c r="C43" s="200"/>
      <c r="D43" s="200"/>
      <c r="E43" s="200"/>
      <c r="F43" s="200"/>
      <c r="G43" s="200"/>
      <c r="H43" s="200"/>
      <c r="I43" s="1">
        <v>35</v>
      </c>
      <c r="J43" s="7">
        <v>0</v>
      </c>
      <c r="K43" s="7">
        <v>0</v>
      </c>
    </row>
    <row r="44" spans="1:11" ht="12.75">
      <c r="A44" s="202" t="s">
        <v>60</v>
      </c>
      <c r="B44" s="203"/>
      <c r="C44" s="203"/>
      <c r="D44" s="203"/>
      <c r="E44" s="203"/>
      <c r="F44" s="203"/>
      <c r="G44" s="203"/>
      <c r="H44" s="203"/>
      <c r="I44" s="1">
        <v>36</v>
      </c>
      <c r="J44" s="60">
        <f>SUM(J39:J43)</f>
        <v>0</v>
      </c>
      <c r="K44" s="50">
        <f>SUM(K39:K43)</f>
        <v>11421456</v>
      </c>
    </row>
    <row r="45" spans="1:11" ht="25.5" customHeight="1">
      <c r="A45" s="202" t="s">
        <v>11</v>
      </c>
      <c r="B45" s="203"/>
      <c r="C45" s="203"/>
      <c r="D45" s="203"/>
      <c r="E45" s="203"/>
      <c r="F45" s="203"/>
      <c r="G45" s="203"/>
      <c r="H45" s="203"/>
      <c r="I45" s="1">
        <v>37</v>
      </c>
      <c r="J45" s="60">
        <f>IF(J38&gt;J44,J38-J44,0)</f>
        <v>0</v>
      </c>
      <c r="K45" s="50">
        <f>IF(K38&gt;K44,K38-K44,0)</f>
        <v>450192846</v>
      </c>
    </row>
    <row r="46" spans="1:11" ht="30.75" customHeight="1">
      <c r="A46" s="202" t="s">
        <v>12</v>
      </c>
      <c r="B46" s="203"/>
      <c r="C46" s="203"/>
      <c r="D46" s="203"/>
      <c r="E46" s="203"/>
      <c r="F46" s="203"/>
      <c r="G46" s="203"/>
      <c r="H46" s="203"/>
      <c r="I46" s="1">
        <v>38</v>
      </c>
      <c r="J46" s="60">
        <f>IF(J44&gt;J38,J44-J38,0)</f>
        <v>0</v>
      </c>
      <c r="K46" s="50">
        <f>IF(K44&gt;K38,K44-K38,0)</f>
        <v>0</v>
      </c>
    </row>
    <row r="47" spans="1:11" ht="12.75">
      <c r="A47" s="199" t="s">
        <v>61</v>
      </c>
      <c r="B47" s="200"/>
      <c r="C47" s="200"/>
      <c r="D47" s="200"/>
      <c r="E47" s="200"/>
      <c r="F47" s="200"/>
      <c r="G47" s="200"/>
      <c r="H47" s="200"/>
      <c r="I47" s="1">
        <v>39</v>
      </c>
      <c r="J47" s="60">
        <f>IF(J19-J20+J32-J33+J45-J46&gt;0,J19-J20+J32-J33+J45-J46,0)</f>
        <v>0</v>
      </c>
      <c r="K47" s="50">
        <f>IF(K19-K20+K32-K33+K45-K46&gt;0,K19-K20+K32-K33+K45-K46,0)</f>
        <v>95616017</v>
      </c>
    </row>
    <row r="48" spans="1:11" ht="12.75">
      <c r="A48" s="199" t="s">
        <v>62</v>
      </c>
      <c r="B48" s="200"/>
      <c r="C48" s="200"/>
      <c r="D48" s="200"/>
      <c r="E48" s="200"/>
      <c r="F48" s="200"/>
      <c r="G48" s="200"/>
      <c r="H48" s="200"/>
      <c r="I48" s="1">
        <v>40</v>
      </c>
      <c r="J48" s="60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199" t="s">
        <v>135</v>
      </c>
      <c r="B49" s="200"/>
      <c r="C49" s="200"/>
      <c r="D49" s="200"/>
      <c r="E49" s="200"/>
      <c r="F49" s="200"/>
      <c r="G49" s="200"/>
      <c r="H49" s="200"/>
      <c r="I49" s="1">
        <v>41</v>
      </c>
      <c r="J49" s="5">
        <v>0</v>
      </c>
      <c r="K49" s="7">
        <v>23273102</v>
      </c>
    </row>
    <row r="50" spans="1:11" ht="12.75">
      <c r="A50" s="199" t="s">
        <v>144</v>
      </c>
      <c r="B50" s="200"/>
      <c r="C50" s="200"/>
      <c r="D50" s="200"/>
      <c r="E50" s="200"/>
      <c r="F50" s="200"/>
      <c r="G50" s="200"/>
      <c r="H50" s="200"/>
      <c r="I50" s="1">
        <v>42</v>
      </c>
      <c r="J50" s="7">
        <v>0</v>
      </c>
      <c r="K50" s="7">
        <v>95616017</v>
      </c>
    </row>
    <row r="51" spans="1:11" ht="12.75">
      <c r="A51" s="199" t="s">
        <v>145</v>
      </c>
      <c r="B51" s="200"/>
      <c r="C51" s="200"/>
      <c r="D51" s="200"/>
      <c r="E51" s="200"/>
      <c r="F51" s="200"/>
      <c r="G51" s="200"/>
      <c r="H51" s="200"/>
      <c r="I51" s="1">
        <v>43</v>
      </c>
      <c r="J51" s="5">
        <v>0</v>
      </c>
      <c r="K51" s="7">
        <v>0</v>
      </c>
    </row>
    <row r="52" spans="1:11" ht="12.75">
      <c r="A52" s="205" t="s">
        <v>146</v>
      </c>
      <c r="B52" s="206"/>
      <c r="C52" s="206"/>
      <c r="D52" s="206"/>
      <c r="E52" s="206"/>
      <c r="F52" s="206"/>
      <c r="G52" s="206"/>
      <c r="H52" s="206"/>
      <c r="I52" s="4">
        <v>44</v>
      </c>
      <c r="J52" s="61">
        <f>J49+J50-J51</f>
        <v>0</v>
      </c>
      <c r="K52" s="58">
        <f>K49+K50-K51</f>
        <v>118889119</v>
      </c>
    </row>
    <row r="54" ht="12.75">
      <c r="K54" s="121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35:K37 J28:K30 J22:K26 J14:K1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9" width="9.140625" style="68" customWidth="1"/>
    <col min="10" max="11" width="10.8515625" style="68" bestFit="1" customWidth="1"/>
    <col min="12" max="16384" width="9.140625" style="68" customWidth="1"/>
  </cols>
  <sheetData>
    <row r="1" spans="1:12" ht="15.75" customHeight="1">
      <c r="A1" s="275" t="s">
        <v>246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67"/>
    </row>
    <row r="2" spans="1:12" ht="15.75">
      <c r="A2" s="39"/>
      <c r="B2" s="66"/>
      <c r="C2" s="260" t="s">
        <v>247</v>
      </c>
      <c r="D2" s="260"/>
      <c r="E2" s="118">
        <v>42005</v>
      </c>
      <c r="F2" s="40" t="s">
        <v>216</v>
      </c>
      <c r="G2" s="261">
        <v>42185</v>
      </c>
      <c r="H2" s="262"/>
      <c r="I2" s="66"/>
      <c r="J2" s="66"/>
      <c r="K2" s="66"/>
      <c r="L2" s="69"/>
    </row>
    <row r="3" spans="1:11" ht="23.25">
      <c r="A3" s="263" t="s">
        <v>50</v>
      </c>
      <c r="B3" s="263"/>
      <c r="C3" s="263"/>
      <c r="D3" s="263"/>
      <c r="E3" s="263"/>
      <c r="F3" s="263"/>
      <c r="G3" s="263"/>
      <c r="H3" s="263"/>
      <c r="I3" s="72" t="s">
        <v>270</v>
      </c>
      <c r="J3" s="73" t="s">
        <v>124</v>
      </c>
      <c r="K3" s="73" t="s">
        <v>125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75">
        <v>2</v>
      </c>
      <c r="J4" s="74" t="s">
        <v>248</v>
      </c>
      <c r="K4" s="74" t="s">
        <v>249</v>
      </c>
    </row>
    <row r="5" spans="1:11" ht="12.75">
      <c r="A5" s="265" t="s">
        <v>250</v>
      </c>
      <c r="B5" s="266"/>
      <c r="C5" s="266"/>
      <c r="D5" s="266"/>
      <c r="E5" s="266"/>
      <c r="F5" s="266"/>
      <c r="G5" s="266"/>
      <c r="H5" s="266"/>
      <c r="I5" s="41">
        <v>1</v>
      </c>
      <c r="J5" s="6">
        <v>0</v>
      </c>
      <c r="K5" s="42">
        <v>436667250</v>
      </c>
    </row>
    <row r="6" spans="1:11" ht="12.75">
      <c r="A6" s="265" t="s">
        <v>251</v>
      </c>
      <c r="B6" s="266"/>
      <c r="C6" s="266"/>
      <c r="D6" s="266"/>
      <c r="E6" s="266"/>
      <c r="F6" s="266"/>
      <c r="G6" s="266"/>
      <c r="H6" s="266"/>
      <c r="I6" s="41">
        <v>2</v>
      </c>
      <c r="J6" s="7">
        <v>0</v>
      </c>
      <c r="K6" s="43">
        <v>68450578</v>
      </c>
    </row>
    <row r="7" spans="1:11" ht="12.75">
      <c r="A7" s="265" t="s">
        <v>252</v>
      </c>
      <c r="B7" s="266"/>
      <c r="C7" s="266"/>
      <c r="D7" s="266"/>
      <c r="E7" s="266"/>
      <c r="F7" s="266"/>
      <c r="G7" s="266"/>
      <c r="H7" s="266"/>
      <c r="I7" s="41">
        <v>3</v>
      </c>
      <c r="J7" s="7">
        <v>0</v>
      </c>
      <c r="K7" s="43">
        <v>55000000</v>
      </c>
    </row>
    <row r="8" spans="1:11" ht="12.75">
      <c r="A8" s="265" t="s">
        <v>253</v>
      </c>
      <c r="B8" s="266"/>
      <c r="C8" s="266"/>
      <c r="D8" s="266"/>
      <c r="E8" s="266"/>
      <c r="F8" s="266"/>
      <c r="G8" s="266"/>
      <c r="H8" s="266"/>
      <c r="I8" s="41">
        <v>4</v>
      </c>
      <c r="J8" s="7">
        <v>0</v>
      </c>
      <c r="K8" s="43">
        <v>11887500</v>
      </c>
    </row>
    <row r="9" spans="1:11" ht="12.75">
      <c r="A9" s="265" t="s">
        <v>254</v>
      </c>
      <c r="B9" s="266"/>
      <c r="C9" s="266"/>
      <c r="D9" s="266"/>
      <c r="E9" s="266"/>
      <c r="F9" s="266"/>
      <c r="G9" s="266"/>
      <c r="H9" s="266"/>
      <c r="I9" s="41">
        <v>5</v>
      </c>
      <c r="J9" s="7">
        <v>0</v>
      </c>
      <c r="K9" s="43">
        <v>18346656</v>
      </c>
    </row>
    <row r="10" spans="1:11" ht="12.75">
      <c r="A10" s="265" t="s">
        <v>255</v>
      </c>
      <c r="B10" s="266"/>
      <c r="C10" s="266"/>
      <c r="D10" s="266"/>
      <c r="E10" s="266"/>
      <c r="F10" s="266"/>
      <c r="G10" s="266"/>
      <c r="H10" s="266"/>
      <c r="I10" s="41">
        <v>6</v>
      </c>
      <c r="J10" s="7">
        <v>0</v>
      </c>
      <c r="K10" s="43">
        <v>0</v>
      </c>
    </row>
    <row r="11" spans="1:11" ht="12.75">
      <c r="A11" s="265" t="s">
        <v>256</v>
      </c>
      <c r="B11" s="266"/>
      <c r="C11" s="266"/>
      <c r="D11" s="266"/>
      <c r="E11" s="266"/>
      <c r="F11" s="266"/>
      <c r="G11" s="266"/>
      <c r="H11" s="266"/>
      <c r="I11" s="41">
        <v>7</v>
      </c>
      <c r="J11" s="7">
        <v>0</v>
      </c>
      <c r="K11" s="43">
        <v>0</v>
      </c>
    </row>
    <row r="12" spans="1:11" ht="12.75">
      <c r="A12" s="265" t="s">
        <v>257</v>
      </c>
      <c r="B12" s="266"/>
      <c r="C12" s="266"/>
      <c r="D12" s="266"/>
      <c r="E12" s="266"/>
      <c r="F12" s="266"/>
      <c r="G12" s="266"/>
      <c r="H12" s="266"/>
      <c r="I12" s="41">
        <v>8</v>
      </c>
      <c r="J12" s="7">
        <v>0</v>
      </c>
      <c r="K12" s="43">
        <v>0</v>
      </c>
    </row>
    <row r="13" spans="1:11" ht="12.75">
      <c r="A13" s="265" t="s">
        <v>258</v>
      </c>
      <c r="B13" s="266"/>
      <c r="C13" s="266"/>
      <c r="D13" s="266"/>
      <c r="E13" s="266"/>
      <c r="F13" s="266"/>
      <c r="G13" s="266"/>
      <c r="H13" s="266"/>
      <c r="I13" s="41">
        <v>9</v>
      </c>
      <c r="J13" s="7">
        <v>0</v>
      </c>
      <c r="K13" s="43">
        <v>0</v>
      </c>
    </row>
    <row r="14" spans="1:11" ht="12.75">
      <c r="A14" s="267" t="s">
        <v>259</v>
      </c>
      <c r="B14" s="268"/>
      <c r="C14" s="268"/>
      <c r="D14" s="268"/>
      <c r="E14" s="268"/>
      <c r="F14" s="268"/>
      <c r="G14" s="268"/>
      <c r="H14" s="268"/>
      <c r="I14" s="41">
        <v>10</v>
      </c>
      <c r="J14" s="70">
        <f>SUM(J5:J13)</f>
        <v>0</v>
      </c>
      <c r="K14" s="70">
        <f>SUM(K5:K13)</f>
        <v>590351984</v>
      </c>
    </row>
    <row r="15" spans="1:11" ht="12.75">
      <c r="A15" s="265" t="s">
        <v>260</v>
      </c>
      <c r="B15" s="266"/>
      <c r="C15" s="266"/>
      <c r="D15" s="266"/>
      <c r="E15" s="266"/>
      <c r="F15" s="266"/>
      <c r="G15" s="266"/>
      <c r="H15" s="266"/>
      <c r="I15" s="41">
        <v>11</v>
      </c>
      <c r="J15" s="7">
        <v>0</v>
      </c>
      <c r="K15" s="43">
        <v>25835801</v>
      </c>
    </row>
    <row r="16" spans="1:11" ht="12.75">
      <c r="A16" s="265" t="s">
        <v>261</v>
      </c>
      <c r="B16" s="266"/>
      <c r="C16" s="266"/>
      <c r="D16" s="266"/>
      <c r="E16" s="266"/>
      <c r="F16" s="266"/>
      <c r="G16" s="266"/>
      <c r="H16" s="266"/>
      <c r="I16" s="41">
        <v>12</v>
      </c>
      <c r="J16" s="43">
        <v>0</v>
      </c>
      <c r="K16" s="43">
        <v>0</v>
      </c>
    </row>
    <row r="17" spans="1:11" ht="12.75">
      <c r="A17" s="265" t="s">
        <v>262</v>
      </c>
      <c r="B17" s="266"/>
      <c r="C17" s="266"/>
      <c r="D17" s="266"/>
      <c r="E17" s="266"/>
      <c r="F17" s="266"/>
      <c r="G17" s="266"/>
      <c r="H17" s="266"/>
      <c r="I17" s="41">
        <v>13</v>
      </c>
      <c r="J17" s="43">
        <v>0</v>
      </c>
      <c r="K17" s="43">
        <v>0</v>
      </c>
    </row>
    <row r="18" spans="1:11" ht="12.75">
      <c r="A18" s="265" t="s">
        <v>263</v>
      </c>
      <c r="B18" s="266"/>
      <c r="C18" s="266"/>
      <c r="D18" s="266"/>
      <c r="E18" s="266"/>
      <c r="F18" s="266"/>
      <c r="G18" s="266"/>
      <c r="H18" s="266"/>
      <c r="I18" s="41">
        <v>14</v>
      </c>
      <c r="J18" s="43">
        <v>0</v>
      </c>
      <c r="K18" s="43">
        <v>0</v>
      </c>
    </row>
    <row r="19" spans="1:11" ht="12.75">
      <c r="A19" s="265" t="s">
        <v>264</v>
      </c>
      <c r="B19" s="266"/>
      <c r="C19" s="266"/>
      <c r="D19" s="266"/>
      <c r="E19" s="266"/>
      <c r="F19" s="266"/>
      <c r="G19" s="266"/>
      <c r="H19" s="266"/>
      <c r="I19" s="41">
        <v>15</v>
      </c>
      <c r="J19" s="43">
        <v>0</v>
      </c>
      <c r="K19" s="43">
        <v>0</v>
      </c>
    </row>
    <row r="20" spans="1:11" ht="12.75">
      <c r="A20" s="265" t="s">
        <v>265</v>
      </c>
      <c r="B20" s="266"/>
      <c r="C20" s="266"/>
      <c r="D20" s="266"/>
      <c r="E20" s="266"/>
      <c r="F20" s="266"/>
      <c r="G20" s="266"/>
      <c r="H20" s="266"/>
      <c r="I20" s="41">
        <v>16</v>
      </c>
      <c r="J20" s="43">
        <v>0</v>
      </c>
      <c r="K20" s="43">
        <v>0</v>
      </c>
    </row>
    <row r="21" spans="1:11" ht="12.75">
      <c r="A21" s="267" t="s">
        <v>266</v>
      </c>
      <c r="B21" s="268"/>
      <c r="C21" s="268"/>
      <c r="D21" s="268"/>
      <c r="E21" s="268"/>
      <c r="F21" s="268"/>
      <c r="G21" s="268"/>
      <c r="H21" s="268"/>
      <c r="I21" s="41">
        <v>17</v>
      </c>
      <c r="J21" s="71">
        <f>SUM(J15:J20)</f>
        <v>0</v>
      </c>
      <c r="K21" s="71">
        <f>SUM(K15:K20)</f>
        <v>25835801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69" t="s">
        <v>267</v>
      </c>
      <c r="B23" s="270"/>
      <c r="C23" s="270"/>
      <c r="D23" s="270"/>
      <c r="E23" s="270"/>
      <c r="F23" s="270"/>
      <c r="G23" s="270"/>
      <c r="H23" s="270"/>
      <c r="I23" s="44">
        <v>18</v>
      </c>
      <c r="J23" s="42"/>
      <c r="K23" s="42"/>
    </row>
    <row r="24" spans="1:11" ht="17.25" customHeight="1">
      <c r="A24" s="271" t="s">
        <v>268</v>
      </c>
      <c r="B24" s="272"/>
      <c r="C24" s="272"/>
      <c r="D24" s="272"/>
      <c r="E24" s="272"/>
      <c r="F24" s="272"/>
      <c r="G24" s="272"/>
      <c r="H24" s="272"/>
      <c r="I24" s="45">
        <v>19</v>
      </c>
      <c r="J24" s="71"/>
      <c r="K24" s="71"/>
    </row>
    <row r="25" spans="1:11" ht="30" customHeight="1">
      <c r="A25" s="273" t="s">
        <v>269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Mario Devošić</cp:lastModifiedBy>
  <cp:lastPrinted>2015-07-24T08:23:54Z</cp:lastPrinted>
  <dcterms:created xsi:type="dcterms:W3CDTF">2008-10-17T11:51:54Z</dcterms:created>
  <dcterms:modified xsi:type="dcterms:W3CDTF">2015-07-31T13:45:43Z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