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168" windowHeight="8052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<sst xmlns="http://schemas.openxmlformats.org/spreadsheetml/2006/main" count="336" uniqueCount="304">
  <si>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</si>
  <si>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</si>
  <si>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</si>
  <si>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</si>
  <si>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</si>
  <si>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</si>
  <si>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</si>
  <si>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</si>
  <si>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</si>
  <si>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</si>
  <si>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</si>
  <si>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</si>
  <si>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</si>
  <si>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</si>
  <si>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</si>
  <si>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</si>
  <si>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</si>
  <si>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</si>
  <si>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</si>
  <si>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</si>
  <si>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</si>
  <si>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</si>
  <si>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</si>
  <si>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</si>
  <si>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</si>
  <si>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</si>
  <si>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</si>
  <si>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</si>
  <si>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</si>
  <si>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</si>
  <si>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</si>
  <si>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</si>
  <si>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</si>
  <si>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</si>
  <si>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</si>
  <si>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</si>
  <si>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</si>
  <si>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</si>
  <si>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</si>
  <si>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</si>
  <si>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</si>
  <si>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</si>
  <si>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</si>
  <si>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</si>
  <si>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</si>
  <si>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</si>
  <si>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</si>
  <si>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</si>
  <si>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</si>
  <si>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</si>
  <si>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</si>
  <si>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</si>
  <si>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</si>
  <si>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</si>
  <si>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</si>
  <si>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</si>
  <si>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</si>
  <si>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</si>
  <si>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</si>
  <si>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</si>
  <si>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</si>
  <si>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</si>
  <si>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</si>
  <si>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</si>
  <si>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</si>
  <si>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</si>
  <si>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</si>
  <si>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</si>
  <si>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</si>
  <si>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</si>
  <si>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</si>
  <si>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</si>
  <si>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</si>
  <si>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</si>
  <si>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</si>
  <si>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</si>
  <si>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</si>
  <si>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</si>
  <si>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</si>
  <si>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</si>
  <si>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</si>
  <si>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</si>
  <si>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</si>
  <si>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</si>
  <si>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</si>
  <si>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</si>
  <si>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</si>
  <si>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</si>
  <si>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</si>
  <si>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</si>
  <si>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</si>
  <si>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</si>
  <si>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</si>
  <si>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</si>
  <si>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</si>
  <si>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</si>
  <si>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</si>
  <si>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</si>
  <si>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</si>
  <si>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</si>
  <si>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</si>
  <si>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</si>
  <si>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</si>
  <si>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</si>
  <si>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</si>
  <si>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</si>
  <si>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</si>
  <si>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</si>
  <si>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</si>
  <si>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</si>
  <si>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</si>
  <si>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</si>
  <si>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</si>
  <si>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</si>
  <si>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</si>
  <si>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</si>
  <si>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</si>
  <si>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</si>
  <si>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</si>
  <si>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</si>
  <si>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</si>
  <si>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</si>
  <si>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</si>
  <si>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</si>
  <si>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</si>
  <si>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</si>
  <si>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</si>
  <si>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</si>
  <si>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</si>
  <si>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</si>
  <si>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</si>
  <si>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</si>
  <si>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</si>
  <si>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</si>
  <si>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</si>
  <si>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</si>
  <si>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</si>
  <si>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</si>
  <si>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</si>
  <si>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</si>
  <si>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</si>
  <si>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</si>
  <si>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</si>
  <si>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</si>
  <si>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</si>
  <si>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</si>
  <si>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</si>
  <si>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</si>
  <si>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</si>
  <si>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</si>
  <si>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</si>
  <si>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</si>
  <si>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</si>
  <si>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</si>
  <si>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</si>
  <si>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</si>
  <si>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</si>
  <si>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</si>
  <si>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</si>
  <si>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</si>
  <si>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</si>
  <si>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</si>
  <si>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</si>
  <si>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</si>
  <si>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</si>
  <si>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</si>
  <si>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</si>
  <si>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</si>
  <si>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</si>
  <si>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</si>
  <si>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</si>
  <si>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</si>
  <si>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</si>
  <si>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</si>
  <si>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</si>
  <si>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</si>
  <si>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</si>
  <si>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</si>
  <si>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</si>
  <si>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</si>
  <si>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</si>
  <si>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</si>
  <si>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</si>
  <si>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</si>
  <si>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</si>
  <si>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</si>
  <si>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</si>
  <si>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</si>
  <si>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</si>
  <si>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</si>
  <si>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</si>
  <si>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</si>
  <si>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</si>
  <si>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</si>
  <si>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</si>
  <si>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</si>
  <si>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</si>
  <si>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</si>
  <si>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</si>
  <si>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</si>
  <si>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</si>
  <si>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</si>
  <si>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</si>
  <si>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</si>
  <si>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</si>
  <si>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</si>
  <si>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</si>
  <si>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</si>
  <si>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</si>
  <si>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</si>
  <si>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</si>
  <si>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</si>
  <si>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</si>
  <si>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</si>
  <si>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</si>
  <si>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</si>
  <si>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</si>
  <si>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</si>
  <si>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</si>
  <si>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</si>
  <si>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</si>
  <si>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</si>
  <si>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</si>
  <si>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</si>
  <si>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</si>
  <si>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</si>
  <si>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</si>
  <si>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</si>
  <si>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</si>
  <si>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</si>
  <si>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</si>
  <si>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</si>
  <si>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</si>
  <si>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</si>
  <si>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</si>
  <si>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</si>
  <si>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</si>
  <si>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</si>
  <si>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</si>
  <si>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</si>
  <si>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</si>
  <si>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</si>
  <si>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</si>
  <si>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</si>
  <si>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</si>
  <si>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</si>
  <si>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</si>
  <si>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</si>
  <si>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</si>
  <si>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</si>
  <si>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</si>
  <si>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</si>
  <si>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</si>
  <si>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</si>
  <si>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</si>
  <si>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</si>
  <si>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</si>
  <si>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</si>
  <si>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</si>
  <si>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</si>
  <si>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</si>
  <si>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</si>
  <si>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</si>
  <si>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</si>
  <si>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</si>
  <si>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</si>
  <si>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</si>
  <si>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</si>
  <si>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</si>
  <si>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</si>
  <si>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</si>
  <si>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</si>
  <si>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</si>
  <si>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</si>
  <si>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</si>
  <si>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</si>
  <si>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</si>
  <si>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</si>
  <si>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</si>
  <si>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</si>
  <si>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</si>
  <si>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</si>
  <si>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</si>
  <si>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</si>
  <si>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</si>
  <si>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</si>
  <si>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</si>
  <si>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</si>
  <si>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</si>
  <si>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</si>
  <si>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023/202-311</t>
  </si>
  <si>
    <t>023/250-357</t>
  </si>
  <si>
    <t>KOŠČICA NIKOLA</t>
  </si>
  <si>
    <t>nikola.koscica@tankerska.hr</t>
  </si>
  <si>
    <t>30312968003</t>
  </si>
  <si>
    <t>110046753</t>
  </si>
  <si>
    <t>04266838</t>
  </si>
  <si>
    <t>TANKERSKA NEXT GENERATION D.D.</t>
  </si>
  <si>
    <t>JOHN KARAVANIĆ</t>
  </si>
  <si>
    <t>tng@tng.hr</t>
  </si>
  <si>
    <t>www.tng.hr</t>
  </si>
  <si>
    <t>stanje na dan 31.12.2014.</t>
  </si>
  <si>
    <t>Obveznik: 30312968003; TANKERSKA NEXT GENERATION D.D.</t>
  </si>
  <si>
    <t>u razdoblju 22.08.2014. do 31.12.2014.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</si>
</sst>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62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koscica@tankerska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0" t="s">
        <v>214</v>
      </c>
      <c r="B1" s="171"/>
      <c r="C1" s="17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27" t="s">
        <v>215</v>
      </c>
      <c r="B2" s="128"/>
      <c r="C2" s="128"/>
      <c r="D2" s="129"/>
      <c r="E2" s="111">
        <v>41873</v>
      </c>
      <c r="F2" s="12"/>
      <c r="G2" s="13" t="s">
        <v>216</v>
      </c>
      <c r="H2" s="111">
        <v>42004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3" t="s">
        <v>217</v>
      </c>
      <c r="B6" s="134"/>
      <c r="C6" s="125" t="s">
        <v>296</v>
      </c>
      <c r="D6" s="126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5" t="s">
        <v>218</v>
      </c>
      <c r="B8" s="136"/>
      <c r="C8" s="125" t="s">
        <v>295</v>
      </c>
      <c r="D8" s="126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2" t="s">
        <v>219</v>
      </c>
      <c r="B10" s="123"/>
      <c r="C10" s="125" t="s">
        <v>294</v>
      </c>
      <c r="D10" s="126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4"/>
      <c r="B11" s="123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3" t="s">
        <v>220</v>
      </c>
      <c r="B12" s="134"/>
      <c r="C12" s="137" t="s">
        <v>297</v>
      </c>
      <c r="D12" s="138"/>
      <c r="E12" s="138"/>
      <c r="F12" s="138"/>
      <c r="G12" s="138"/>
      <c r="H12" s="138"/>
      <c r="I12" s="13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3" t="s">
        <v>221</v>
      </c>
      <c r="B14" s="134"/>
      <c r="C14" s="140">
        <v>23000</v>
      </c>
      <c r="D14" s="141"/>
      <c r="E14" s="16"/>
      <c r="F14" s="137" t="s">
        <v>285</v>
      </c>
      <c r="G14" s="138"/>
      <c r="H14" s="138"/>
      <c r="I14" s="13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3" t="s">
        <v>222</v>
      </c>
      <c r="B16" s="134"/>
      <c r="C16" s="137" t="s">
        <v>286</v>
      </c>
      <c r="D16" s="138"/>
      <c r="E16" s="138"/>
      <c r="F16" s="138"/>
      <c r="G16" s="138"/>
      <c r="H16" s="138"/>
      <c r="I16" s="139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3" t="s">
        <v>223</v>
      </c>
      <c r="B18" s="134"/>
      <c r="C18" s="142" t="s">
        <v>299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3" t="s">
        <v>224</v>
      </c>
      <c r="B20" s="134"/>
      <c r="C20" s="142" t="s">
        <v>300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3" t="s">
        <v>225</v>
      </c>
      <c r="B22" s="134"/>
      <c r="C22" s="112">
        <v>520</v>
      </c>
      <c r="D22" s="137" t="s">
        <v>285</v>
      </c>
      <c r="E22" s="145"/>
      <c r="F22" s="146"/>
      <c r="G22" s="133"/>
      <c r="H22" s="147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3" t="s">
        <v>226</v>
      </c>
      <c r="B24" s="134"/>
      <c r="C24" s="112">
        <v>13</v>
      </c>
      <c r="D24" s="137" t="s">
        <v>287</v>
      </c>
      <c r="E24" s="145"/>
      <c r="F24" s="145"/>
      <c r="G24" s="146"/>
      <c r="H24" s="48" t="s">
        <v>227</v>
      </c>
      <c r="I24" s="119">
        <v>0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282</v>
      </c>
      <c r="I25" s="89"/>
      <c r="J25" s="10"/>
      <c r="K25" s="10"/>
      <c r="L25" s="10"/>
    </row>
    <row r="26" spans="1:12" ht="12.75">
      <c r="A26" s="133" t="s">
        <v>228</v>
      </c>
      <c r="B26" s="134"/>
      <c r="C26" s="113" t="s">
        <v>288</v>
      </c>
      <c r="D26" s="25"/>
      <c r="E26" s="33"/>
      <c r="F26" s="24"/>
      <c r="G26" s="148" t="s">
        <v>229</v>
      </c>
      <c r="H26" s="134"/>
      <c r="I26" s="114" t="s">
        <v>289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10"/>
      <c r="K30" s="10"/>
      <c r="L30" s="10"/>
    </row>
    <row r="31" spans="1:12" ht="12.75">
      <c r="A31" s="85"/>
      <c r="B31" s="22"/>
      <c r="C31" s="21"/>
      <c r="D31" s="159"/>
      <c r="E31" s="159"/>
      <c r="F31" s="159"/>
      <c r="G31" s="160"/>
      <c r="H31" s="16"/>
      <c r="I31" s="92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10"/>
      <c r="K36" s="10"/>
      <c r="L36" s="10"/>
    </row>
    <row r="37" spans="1:12" ht="12.75">
      <c r="A37" s="94"/>
      <c r="B37" s="30"/>
      <c r="C37" s="161"/>
      <c r="D37" s="162"/>
      <c r="E37" s="16"/>
      <c r="F37" s="161"/>
      <c r="G37" s="162"/>
      <c r="H37" s="16"/>
      <c r="I37" s="86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2" t="s">
        <v>233</v>
      </c>
      <c r="B44" s="166"/>
      <c r="C44" s="125"/>
      <c r="D44" s="126"/>
      <c r="E44" s="26"/>
      <c r="F44" s="137"/>
      <c r="G44" s="157"/>
      <c r="H44" s="157"/>
      <c r="I44" s="158"/>
      <c r="J44" s="10"/>
      <c r="K44" s="10"/>
      <c r="L44" s="10"/>
    </row>
    <row r="45" spans="1:12" ht="12.75">
      <c r="A45" s="94"/>
      <c r="B45" s="30"/>
      <c r="C45" s="161"/>
      <c r="D45" s="162"/>
      <c r="E45" s="16"/>
      <c r="F45" s="161"/>
      <c r="G45" s="163"/>
      <c r="H45" s="35"/>
      <c r="I45" s="98"/>
      <c r="J45" s="10"/>
      <c r="K45" s="10"/>
      <c r="L45" s="10"/>
    </row>
    <row r="46" spans="1:12" ht="12.75">
      <c r="A46" s="122" t="s">
        <v>234</v>
      </c>
      <c r="B46" s="166"/>
      <c r="C46" s="137" t="s">
        <v>292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85"/>
      <c r="B47" s="22"/>
      <c r="C47" s="21" t="s">
        <v>235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2" t="s">
        <v>236</v>
      </c>
      <c r="B48" s="166"/>
      <c r="C48" s="167" t="s">
        <v>290</v>
      </c>
      <c r="D48" s="168"/>
      <c r="E48" s="169"/>
      <c r="F48" s="16"/>
      <c r="G48" s="48" t="s">
        <v>237</v>
      </c>
      <c r="H48" s="167" t="s">
        <v>291</v>
      </c>
      <c r="I48" s="169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2" t="s">
        <v>223</v>
      </c>
      <c r="B50" s="166"/>
      <c r="C50" s="178" t="s">
        <v>293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3" t="s">
        <v>238</v>
      </c>
      <c r="B52" s="134"/>
      <c r="C52" s="167" t="s">
        <v>298</v>
      </c>
      <c r="D52" s="168"/>
      <c r="E52" s="168"/>
      <c r="F52" s="168"/>
      <c r="G52" s="168"/>
      <c r="H52" s="168"/>
      <c r="I52" s="139"/>
      <c r="J52" s="10"/>
      <c r="K52" s="10"/>
      <c r="L52" s="10"/>
    </row>
    <row r="53" spans="1:12" ht="12.75">
      <c r="A53" s="99"/>
      <c r="B53" s="20"/>
      <c r="C53" s="172" t="s">
        <v>239</v>
      </c>
      <c r="D53" s="172"/>
      <c r="E53" s="172"/>
      <c r="F53" s="172"/>
      <c r="G53" s="172"/>
      <c r="H53" s="17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79" t="s">
        <v>240</v>
      </c>
      <c r="C55" s="180"/>
      <c r="D55" s="180"/>
      <c r="E55" s="180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.75">
      <c r="A57" s="99"/>
      <c r="B57" s="181" t="s">
        <v>272</v>
      </c>
      <c r="C57" s="182"/>
      <c r="D57" s="182"/>
      <c r="E57" s="182"/>
      <c r="F57" s="182"/>
      <c r="G57" s="182"/>
      <c r="H57" s="182"/>
      <c r="I57" s="101"/>
      <c r="J57" s="10"/>
      <c r="K57" s="10"/>
      <c r="L57" s="10"/>
    </row>
    <row r="58" spans="1:12" ht="12.75">
      <c r="A58" s="99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.75">
      <c r="A59" s="99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241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76"/>
      <c r="H63" s="177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ikola.koscica@tankerska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6" sqref="K66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302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1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>
        <v>0</v>
      </c>
      <c r="K7" s="6">
        <v>0</v>
      </c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/>
      <c r="K8" s="50">
        <f>K9+K16+K26+K35+K39</f>
        <v>460139311</v>
      </c>
    </row>
    <row r="9" spans="1:11" ht="12.75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>
        <v>0</v>
      </c>
      <c r="K10" s="7">
        <v>0</v>
      </c>
    </row>
    <row r="11" spans="1:11" ht="12.75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 ht="12.75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0</v>
      </c>
      <c r="K12" s="7">
        <v>0</v>
      </c>
    </row>
    <row r="13" spans="1:11" ht="12.75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>
        <v>0</v>
      </c>
      <c r="K13" s="7">
        <v>0</v>
      </c>
    </row>
    <row r="14" spans="1:11" ht="12.75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>
        <v>0</v>
      </c>
      <c r="K14" s="7">
        <v>0</v>
      </c>
    </row>
    <row r="15" spans="1:11" ht="12.75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>
        <v>0</v>
      </c>
      <c r="K15" s="7">
        <v>0</v>
      </c>
    </row>
    <row r="16" spans="1:11" ht="12.75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0</v>
      </c>
      <c r="K16" s="50">
        <f>SUM(K17:K25)</f>
        <v>460139311</v>
      </c>
    </row>
    <row r="17" spans="1:11" ht="12.75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/>
      <c r="K17" s="7"/>
    </row>
    <row r="18" spans="1:11" ht="12.75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/>
      <c r="K18" s="7"/>
    </row>
    <row r="19" spans="1:11" ht="12.75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/>
      <c r="K19" s="7">
        <v>368190814</v>
      </c>
    </row>
    <row r="20" spans="1:11" ht="12.75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/>
      <c r="K20" s="7"/>
    </row>
    <row r="21" spans="1:11" ht="12.75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>
        <v>0</v>
      </c>
      <c r="K21" s="7">
        <v>0</v>
      </c>
    </row>
    <row r="22" spans="1:11" ht="12.75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0</v>
      </c>
      <c r="K22" s="7">
        <v>0</v>
      </c>
    </row>
    <row r="23" spans="1:11" ht="12.75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/>
      <c r="K23" s="7">
        <v>91948497</v>
      </c>
    </row>
    <row r="24" spans="1:11" ht="12.75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.75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0</v>
      </c>
      <c r="K25" s="7">
        <v>0</v>
      </c>
    </row>
    <row r="26" spans="1:11" ht="12.75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0</v>
      </c>
      <c r="K26" s="50">
        <f>SUM(K27:K34)</f>
        <v>0</v>
      </c>
    </row>
    <row r="27" spans="1:11" ht="12.75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.75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>
        <v>0</v>
      </c>
      <c r="K28" s="7">
        <v>0</v>
      </c>
    </row>
    <row r="29" spans="1:11" ht="12.75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/>
      <c r="K29" s="7"/>
    </row>
    <row r="30" spans="1:11" ht="12.75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>
        <v>0</v>
      </c>
      <c r="K30" s="7">
        <v>0</v>
      </c>
    </row>
    <row r="31" spans="1:11" ht="12.75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0</v>
      </c>
      <c r="K31" s="7">
        <v>0</v>
      </c>
    </row>
    <row r="32" spans="1:11" ht="12.75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/>
      <c r="K32" s="7"/>
    </row>
    <row r="33" spans="1:11" ht="12.75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>
        <v>0</v>
      </c>
    </row>
    <row r="34" spans="1:11" ht="12.75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>
        <v>0</v>
      </c>
      <c r="K34" s="7">
        <v>0</v>
      </c>
    </row>
    <row r="35" spans="1:11" ht="12.75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>
        <v>0</v>
      </c>
      <c r="K36" s="7">
        <v>0</v>
      </c>
    </row>
    <row r="37" spans="1:11" ht="12.75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>
        <v>0</v>
      </c>
      <c r="K37" s="7">
        <v>0</v>
      </c>
    </row>
    <row r="38" spans="1:11" ht="12.75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>
        <v>0</v>
      </c>
      <c r="K38" s="7">
        <v>0</v>
      </c>
    </row>
    <row r="39" spans="1:11" ht="12.75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>
        <v>0</v>
      </c>
      <c r="K39" s="7">
        <v>0</v>
      </c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0</v>
      </c>
      <c r="K40" s="50">
        <f>K41+K49+K56+K64</f>
        <v>27084616</v>
      </c>
    </row>
    <row r="41" spans="1:11" ht="12.75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/>
      <c r="K42" s="7"/>
    </row>
    <row r="43" spans="1:11" ht="12.75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0</v>
      </c>
      <c r="K43" s="7">
        <v>0</v>
      </c>
    </row>
    <row r="44" spans="1:11" ht="12.75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0</v>
      </c>
      <c r="K44" s="7">
        <v>0</v>
      </c>
    </row>
    <row r="45" spans="1:11" ht="12.75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>
        <v>0</v>
      </c>
      <c r="K45" s="7">
        <v>0</v>
      </c>
    </row>
    <row r="46" spans="1:11" ht="12.75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0</v>
      </c>
      <c r="K46" s="7">
        <v>0</v>
      </c>
    </row>
    <row r="47" spans="1:11" ht="12.75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>
        <v>0</v>
      </c>
      <c r="K47" s="7"/>
    </row>
    <row r="48" spans="1:11" ht="12.75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>
        <v>0</v>
      </c>
      <c r="K48" s="7">
        <v>0</v>
      </c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0</v>
      </c>
      <c r="K49" s="50">
        <f>SUM(K50:K55)</f>
        <v>3811514</v>
      </c>
    </row>
    <row r="50" spans="1:11" ht="12.75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/>
      <c r="K50" s="7">
        <v>3811514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/>
      <c r="K51" s="7"/>
    </row>
    <row r="52" spans="1:11" ht="12.75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>
        <v>0</v>
      </c>
      <c r="K52" s="7">
        <v>0</v>
      </c>
    </row>
    <row r="53" spans="1:11" ht="12.75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/>
      <c r="K53" s="7"/>
    </row>
    <row r="54" spans="1:11" ht="12.75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/>
      <c r="K54" s="7"/>
    </row>
    <row r="55" spans="1:11" ht="12.75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/>
      <c r="K55" s="7"/>
    </row>
    <row r="56" spans="1:11" ht="12.75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0</v>
      </c>
      <c r="K56" s="50">
        <f>SUM(K57:K63)</f>
        <v>0</v>
      </c>
    </row>
    <row r="57" spans="1:11" ht="12.75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>
        <v>0</v>
      </c>
      <c r="K57" s="7">
        <v>0</v>
      </c>
    </row>
    <row r="58" spans="1:11" ht="12.75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>
        <v>0</v>
      </c>
    </row>
    <row r="59" spans="1:11" ht="12.75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>
        <v>0</v>
      </c>
      <c r="K59" s="7">
        <v>0</v>
      </c>
    </row>
    <row r="60" spans="1:11" ht="12.75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>
        <v>0</v>
      </c>
      <c r="K60" s="7">
        <v>0</v>
      </c>
    </row>
    <row r="61" spans="1:11" ht="12.75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/>
      <c r="K62" s="7"/>
    </row>
    <row r="63" spans="1:11" ht="12.75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>
        <v>0</v>
      </c>
      <c r="K63" s="7">
        <v>0</v>
      </c>
    </row>
    <row r="64" spans="1:11" ht="12.75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/>
      <c r="K64" s="7">
        <v>23273102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/>
      <c r="K65" s="7">
        <v>1318892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0</v>
      </c>
      <c r="K66" s="50">
        <f>K7+K8+K40+K65</f>
        <v>488542819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>
        <v>0</v>
      </c>
    </row>
    <row r="68" spans="1:11" ht="12.75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0</v>
      </c>
      <c r="K69" s="51">
        <f>K70+K71+K72+K78+K79+K82+K85</f>
        <v>277250744</v>
      </c>
    </row>
    <row r="70" spans="1:11" ht="12.75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/>
      <c r="K70" s="7">
        <v>200000000</v>
      </c>
    </row>
    <row r="71" spans="1:11" ht="12.75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/>
      <c r="K71" s="7"/>
    </row>
    <row r="72" spans="1:11" ht="12.75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0</v>
      </c>
      <c r="K72" s="50">
        <f>K73+K74-K75+K76+K77</f>
        <v>55000000</v>
      </c>
    </row>
    <row r="73" spans="1:11" ht="12.75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/>
      <c r="K73" s="7"/>
    </row>
    <row r="74" spans="1:11" ht="12.75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>
        <v>0</v>
      </c>
      <c r="K74" s="7">
        <v>0</v>
      </c>
    </row>
    <row r="75" spans="1:11" ht="12.75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>
        <v>0</v>
      </c>
      <c r="K75" s="7">
        <v>0</v>
      </c>
    </row>
    <row r="76" spans="1:11" ht="12.75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>
        <v>0</v>
      </c>
      <c r="K76" s="7">
        <v>0</v>
      </c>
    </row>
    <row r="77" spans="1:11" ht="12.75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0</v>
      </c>
      <c r="K77" s="7">
        <v>55000000</v>
      </c>
    </row>
    <row r="78" spans="1:11" ht="12.75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/>
      <c r="K78" s="7">
        <v>10363244</v>
      </c>
    </row>
    <row r="79" spans="1:11" ht="12.75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0</v>
      </c>
      <c r="K79" s="50">
        <f>K80-K81</f>
        <v>0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0</v>
      </c>
      <c r="K81" s="7">
        <v>0</v>
      </c>
    </row>
    <row r="82" spans="1:11" ht="12.75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0</v>
      </c>
      <c r="K82" s="50">
        <f>K83-K84</f>
        <v>11887500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>
        <v>0</v>
      </c>
      <c r="K83" s="7">
        <v>11887500</v>
      </c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/>
      <c r="K84" s="7">
        <v>0</v>
      </c>
    </row>
    <row r="85" spans="1:11" ht="12.75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>
        <v>0</v>
      </c>
      <c r="K85" s="7">
        <v>0</v>
      </c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>
        <v>0</v>
      </c>
      <c r="K87" s="7">
        <v>0</v>
      </c>
    </row>
    <row r="88" spans="1:11" ht="12.75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>
        <v>0</v>
      </c>
      <c r="K88" s="7">
        <v>0</v>
      </c>
    </row>
    <row r="89" spans="1:11" ht="12.75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>
        <v>0</v>
      </c>
      <c r="K89" s="7">
        <v>0</v>
      </c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0</v>
      </c>
      <c r="K90" s="50">
        <f>SUM(K91:K99)</f>
        <v>190026197</v>
      </c>
    </row>
    <row r="91" spans="1:11" ht="12.75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>
        <v>0</v>
      </c>
      <c r="K91" s="7">
        <v>0</v>
      </c>
    </row>
    <row r="92" spans="1:11" ht="12.75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>
        <v>0</v>
      </c>
      <c r="K92" s="7">
        <v>0</v>
      </c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/>
      <c r="K93" s="7">
        <v>190026197</v>
      </c>
    </row>
    <row r="94" spans="1:11" ht="12.75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>
        <v>0</v>
      </c>
      <c r="K94" s="7">
        <v>0</v>
      </c>
    </row>
    <row r="95" spans="1:11" ht="12.75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>
        <v>0</v>
      </c>
      <c r="K95" s="7">
        <v>0</v>
      </c>
    </row>
    <row r="96" spans="1:11" ht="12.75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>
        <v>0</v>
      </c>
      <c r="K96" s="7">
        <v>0</v>
      </c>
    </row>
    <row r="97" spans="1:11" ht="12.75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>
        <v>0</v>
      </c>
      <c r="K97" s="7">
        <v>0</v>
      </c>
    </row>
    <row r="98" spans="1:11" ht="12.75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>
        <v>0</v>
      </c>
    </row>
    <row r="99" spans="1:11" ht="12.75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>
        <v>0</v>
      </c>
      <c r="K99" s="7">
        <v>0</v>
      </c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0</v>
      </c>
      <c r="K100" s="50">
        <f>SUM(K101:K112)</f>
        <v>20361903</v>
      </c>
    </row>
    <row r="101" spans="1:11" ht="12.75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/>
      <c r="K101" s="7">
        <v>873472</v>
      </c>
    </row>
    <row r="102" spans="1:11" ht="12.75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/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/>
      <c r="K103" s="7">
        <v>18457309</v>
      </c>
    </row>
    <row r="104" spans="1:11" ht="12.75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/>
      <c r="K104" s="7"/>
    </row>
    <row r="105" spans="1:11" ht="12.75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/>
      <c r="K105" s="7">
        <v>1010532</v>
      </c>
    </row>
    <row r="106" spans="1:11" ht="12.75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>
        <v>0</v>
      </c>
      <c r="K106" s="7">
        <v>0</v>
      </c>
    </row>
    <row r="107" spans="1:11" ht="12.75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/>
      <c r="K108" s="7"/>
    </row>
    <row r="109" spans="1:11" ht="12.75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/>
      <c r="K109" s="7">
        <v>5719</v>
      </c>
    </row>
    <row r="110" spans="1:11" ht="12.75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.75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>
        <v>0</v>
      </c>
      <c r="K111" s="7">
        <v>0</v>
      </c>
    </row>
    <row r="112" spans="1:11" ht="12.75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/>
      <c r="K112" s="7">
        <v>14871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/>
      <c r="K113" s="7">
        <v>903975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0</v>
      </c>
      <c r="K114" s="50">
        <f>K69+K86+K90+K100+K113</f>
        <v>488542819</v>
      </c>
    </row>
    <row r="115" spans="1:11" ht="12.75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.75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.75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bestFit="1" customWidth="1"/>
    <col min="13" max="13" width="11.00390625" style="49" customWidth="1"/>
    <col min="14" max="16384" width="9.140625" style="49" customWidth="1"/>
  </cols>
  <sheetData>
    <row r="1" spans="1:13" ht="16.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303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6" t="s">
        <v>302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1.75">
      <c r="A4" s="247" t="s">
        <v>50</v>
      </c>
      <c r="B4" s="247"/>
      <c r="C4" s="247"/>
      <c r="D4" s="247"/>
      <c r="E4" s="247"/>
      <c r="F4" s="247"/>
      <c r="G4" s="247"/>
      <c r="H4" s="247"/>
      <c r="I4" s="55" t="s">
        <v>245</v>
      </c>
      <c r="J4" s="248" t="s">
        <v>283</v>
      </c>
      <c r="K4" s="248"/>
      <c r="L4" s="248" t="s">
        <v>284</v>
      </c>
      <c r="M4" s="248"/>
    </row>
    <row r="5" spans="1:13" ht="12.75">
      <c r="A5" s="247"/>
      <c r="B5" s="247"/>
      <c r="C5" s="247"/>
      <c r="D5" s="247"/>
      <c r="E5" s="247"/>
      <c r="F5" s="247"/>
      <c r="G5" s="247"/>
      <c r="H5" s="247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0</v>
      </c>
      <c r="K7" s="51">
        <f>SUM(K8:K9)</f>
        <v>0</v>
      </c>
      <c r="L7" s="51">
        <f>SUM(L8:L9)</f>
        <v>9508619</v>
      </c>
      <c r="M7" s="51">
        <f>SUM(M8:M9)</f>
        <v>9508619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/>
      <c r="K8" s="7"/>
      <c r="L8" s="7">
        <v>9508619</v>
      </c>
      <c r="M8" s="7">
        <v>9508619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/>
      <c r="K9" s="7"/>
      <c r="L9" s="7">
        <v>0</v>
      </c>
      <c r="M9" s="7"/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0</v>
      </c>
      <c r="K10" s="50">
        <f>K11+K12+K16+K20+K21+K22+K25+K26</f>
        <v>0</v>
      </c>
      <c r="L10" s="50">
        <f>L11+L12+L16+L20+L21+L22+L25+L26</f>
        <v>4808477</v>
      </c>
      <c r="M10" s="50">
        <f>M11+M12+M16+M20+M21+M22+M25+M26</f>
        <v>4756061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0</v>
      </c>
      <c r="K12" s="50">
        <f>SUM(K13:K15)</f>
        <v>0</v>
      </c>
      <c r="L12" s="50">
        <f>SUM(L13:L15)</f>
        <v>152282</v>
      </c>
      <c r="M12" s="50">
        <f>SUM(M13:M15)</f>
        <v>144867</v>
      </c>
    </row>
    <row r="13" spans="1:13" ht="12.75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/>
      <c r="K13" s="7"/>
      <c r="L13" s="7">
        <v>768</v>
      </c>
      <c r="M13" s="7">
        <v>768</v>
      </c>
    </row>
    <row r="14" spans="1:13" ht="12.75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>
        <v>0</v>
      </c>
      <c r="M14" s="7"/>
    </row>
    <row r="15" spans="1:13" ht="12.75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/>
      <c r="K15" s="7"/>
      <c r="L15" s="7">
        <v>151514</v>
      </c>
      <c r="M15" s="7">
        <v>144099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0</v>
      </c>
      <c r="K16" s="50">
        <f>SUM(K17:K19)</f>
        <v>0</v>
      </c>
      <c r="L16" s="50">
        <f>SUM(L17:L19)</f>
        <v>0</v>
      </c>
      <c r="M16" s="50">
        <f>SUM(M17:M19)</f>
        <v>0</v>
      </c>
    </row>
    <row r="17" spans="1:13" ht="12.75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/>
      <c r="K17" s="7"/>
      <c r="L17" s="7">
        <v>0</v>
      </c>
      <c r="M17" s="7"/>
    </row>
    <row r="18" spans="1:13" ht="12.75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/>
      <c r="K18" s="7"/>
      <c r="L18" s="7">
        <v>0</v>
      </c>
      <c r="M18" s="7"/>
    </row>
    <row r="19" spans="1:13" ht="12.75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/>
      <c r="K19" s="7"/>
      <c r="L19" s="7">
        <v>0</v>
      </c>
      <c r="M19" s="7"/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/>
      <c r="K20" s="7"/>
      <c r="L20" s="7">
        <v>3633499</v>
      </c>
      <c r="M20" s="7">
        <v>3633499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/>
      <c r="K21" s="7"/>
      <c r="L21" s="7">
        <v>1022696</v>
      </c>
      <c r="M21" s="7">
        <v>977695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>
        <v>0</v>
      </c>
      <c r="M23" s="7"/>
    </row>
    <row r="24" spans="1:13" ht="12.75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/>
      <c r="K26" s="7"/>
      <c r="L26" s="7">
        <v>0</v>
      </c>
      <c r="M26" s="7"/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0</v>
      </c>
      <c r="K27" s="50">
        <f>SUM(K28:K32)</f>
        <v>0</v>
      </c>
      <c r="L27" s="50">
        <f>SUM(L28:L32)</f>
        <v>8815809</v>
      </c>
      <c r="M27" s="50">
        <f>SUM(M28:M32)</f>
        <v>2421048</v>
      </c>
    </row>
    <row r="28" spans="1:13" ht="24" customHeight="1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>
        <v>7423057</v>
      </c>
      <c r="M28" s="7">
        <v>1028296</v>
      </c>
    </row>
    <row r="29" spans="1:13" ht="26.25" customHeight="1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/>
      <c r="K29" s="7"/>
      <c r="L29" s="7">
        <v>1392752</v>
      </c>
      <c r="M29" s="7">
        <v>1392752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0</v>
      </c>
      <c r="K32" s="7">
        <v>0</v>
      </c>
      <c r="L32" s="7">
        <v>0</v>
      </c>
      <c r="M32" s="7"/>
    </row>
    <row r="33" spans="1:13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0</v>
      </c>
      <c r="K33" s="50">
        <f>SUM(K34:K37)</f>
        <v>0</v>
      </c>
      <c r="L33" s="50">
        <f>SUM(L34:L37)</f>
        <v>1628451</v>
      </c>
      <c r="M33" s="50">
        <f>SUM(M34:M37)</f>
        <v>1628451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>
        <v>569589</v>
      </c>
      <c r="M34" s="7">
        <v>569589</v>
      </c>
    </row>
    <row r="35" spans="1:13" ht="24" customHeight="1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/>
      <c r="K35" s="7"/>
      <c r="L35" s="7">
        <v>1058862</v>
      </c>
      <c r="M35" s="7">
        <v>1058862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0</v>
      </c>
      <c r="K42" s="50">
        <f>K7+K27+K38+K40</f>
        <v>0</v>
      </c>
      <c r="L42" s="50">
        <f>L7+L27+L38+L40</f>
        <v>18324428</v>
      </c>
      <c r="M42" s="50">
        <f>M7+M27+M38+M40</f>
        <v>11929667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0</v>
      </c>
      <c r="K43" s="50">
        <f>K10+K33+K39+K41</f>
        <v>0</v>
      </c>
      <c r="L43" s="50">
        <f>L10+L33+L39+L41</f>
        <v>6436928</v>
      </c>
      <c r="M43" s="50">
        <f>M10+M33+M39+M41</f>
        <v>6384512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0</v>
      </c>
      <c r="K44" s="50">
        <f>K42-K43</f>
        <v>0</v>
      </c>
      <c r="L44" s="50">
        <f>L42-L43</f>
        <v>11887500</v>
      </c>
      <c r="M44" s="50">
        <f>M42-M43</f>
        <v>5545155</v>
      </c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11887500</v>
      </c>
      <c r="M45" s="50">
        <f>IF(M42&gt;M43,M42-M43,0)</f>
        <v>5545155</v>
      </c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0</v>
      </c>
      <c r="K48" s="50">
        <f>K44-K47</f>
        <v>0</v>
      </c>
      <c r="L48" s="50">
        <f>L44-L47</f>
        <v>11887500</v>
      </c>
      <c r="M48" s="50">
        <f>M44-M47</f>
        <v>5545155</v>
      </c>
    </row>
    <row r="49" spans="1:13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11887500</v>
      </c>
      <c r="M49" s="50">
        <f>IF(M48&gt;0,M48,0)</f>
        <v>5545155</v>
      </c>
    </row>
    <row r="50" spans="1:13" ht="12.75">
      <c r="A50" s="243" t="s">
        <v>186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242"/>
    </row>
    <row r="52" spans="1:13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120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242"/>
    </row>
    <row r="56" spans="1:13" ht="12.75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/>
      <c r="K56" s="6"/>
      <c r="L56" s="6">
        <f>+L48</f>
        <v>11887500</v>
      </c>
      <c r="M56" s="6">
        <f>+M48</f>
        <v>5545155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10363244</v>
      </c>
      <c r="M57" s="50">
        <f>SUM(M58:M64)</f>
        <v>10363244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>
        <v>10363244</v>
      </c>
      <c r="M58" s="7">
        <v>10363244</v>
      </c>
    </row>
    <row r="59" spans="1:13" ht="25.5" customHeight="1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4" customHeight="1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0</v>
      </c>
      <c r="K66" s="50">
        <f>K57-K65</f>
        <v>0</v>
      </c>
      <c r="L66" s="50">
        <f>L57-L65</f>
        <v>10363244</v>
      </c>
      <c r="M66" s="50">
        <f>M57-M65</f>
        <v>10363244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0</v>
      </c>
      <c r="K67" s="58">
        <f>K56+K66</f>
        <v>0</v>
      </c>
      <c r="L67" s="58">
        <f>L56+L66</f>
        <v>22250744</v>
      </c>
      <c r="M67" s="58">
        <f>M56+M66</f>
        <v>15908399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L56 K66:M67 K57:M57 L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L13:L15 K12:M12 J7:M10 K16:M16 K22:M22 K27:M27 K33:M33 L28:L32 L17:L21 K23:K25 L23:L26 J12:J46 L34:L41 K34 K36:K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workbookViewId="0" topLeftCell="A1">
      <selection activeCell="K16" sqref="K16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bestFit="1" customWidth="1"/>
    <col min="12" max="16384" width="9.140625" style="49" customWidth="1"/>
  </cols>
  <sheetData>
    <row r="1" spans="1:11" ht="18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302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50</v>
      </c>
      <c r="B4" s="257"/>
      <c r="C4" s="257"/>
      <c r="D4" s="257"/>
      <c r="E4" s="257"/>
      <c r="F4" s="257"/>
      <c r="G4" s="257"/>
      <c r="H4" s="257"/>
      <c r="I4" s="62" t="s">
        <v>245</v>
      </c>
      <c r="J4" s="63" t="s">
        <v>283</v>
      </c>
      <c r="K4" s="63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4">
        <v>2</v>
      </c>
      <c r="J5" s="65" t="s">
        <v>248</v>
      </c>
      <c r="K5" s="65" t="s">
        <v>249</v>
      </c>
    </row>
    <row r="6" spans="1:11" ht="12.75">
      <c r="A6" s="189" t="s">
        <v>130</v>
      </c>
      <c r="B6" s="190"/>
      <c r="C6" s="190"/>
      <c r="D6" s="190"/>
      <c r="E6" s="190"/>
      <c r="F6" s="190"/>
      <c r="G6" s="190"/>
      <c r="H6" s="190"/>
      <c r="I6" s="249"/>
      <c r="J6" s="249"/>
      <c r="K6" s="250"/>
    </row>
    <row r="7" spans="1:11" ht="12.75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7"/>
      <c r="K7" s="7">
        <v>11887500</v>
      </c>
    </row>
    <row r="8" spans="1:11" ht="12.75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7"/>
      <c r="K8" s="7">
        <v>3633499</v>
      </c>
    </row>
    <row r="9" spans="1:11" ht="12.75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7"/>
      <c r="K9" s="7">
        <v>1040703</v>
      </c>
    </row>
    <row r="10" spans="1:11" ht="12.75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7"/>
      <c r="K10" s="7"/>
    </row>
    <row r="11" spans="1:11" ht="12.75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7"/>
      <c r="K11" s="7"/>
    </row>
    <row r="12" spans="1:11" ht="12.75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7"/>
      <c r="K12" s="7">
        <v>548216</v>
      </c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0">
        <f>SUM(J7:J12)</f>
        <v>0</v>
      </c>
      <c r="K13" s="50">
        <f>SUM(K7:K12)</f>
        <v>17109918</v>
      </c>
    </row>
    <row r="14" spans="1:11" ht="12.75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7"/>
      <c r="K14" s="7"/>
    </row>
    <row r="15" spans="1:11" ht="12.75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7"/>
      <c r="K15" s="7">
        <v>5129803</v>
      </c>
    </row>
    <row r="16" spans="1:11" ht="12.75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7"/>
      <c r="K16" s="7"/>
    </row>
    <row r="17" spans="1:11" ht="12.75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7"/>
      <c r="K17" s="7">
        <v>7262239</v>
      </c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0">
        <f>SUM(J14:J17)</f>
        <v>0</v>
      </c>
      <c r="K18" s="50">
        <f>SUM(K14:K17)</f>
        <v>12392042</v>
      </c>
    </row>
    <row r="19" spans="1:11" ht="27.75" customHeight="1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0">
        <f>IF(J13&gt;J18,J13-J18,0)</f>
        <v>0</v>
      </c>
      <c r="K19" s="50">
        <f>IF(K13&gt;K18,K13-K18,0)</f>
        <v>4717876</v>
      </c>
    </row>
    <row r="20" spans="1:11" ht="31.5" customHeight="1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0">
        <f>IF(J18&gt;J13,J18-J13,0)</f>
        <v>0</v>
      </c>
      <c r="K20" s="50">
        <f>IF(K18&gt;K13,K18-K13,0)</f>
        <v>0</v>
      </c>
    </row>
    <row r="21" spans="1:11" ht="12.75">
      <c r="A21" s="189" t="s">
        <v>133</v>
      </c>
      <c r="B21" s="190"/>
      <c r="C21" s="190"/>
      <c r="D21" s="190"/>
      <c r="E21" s="190"/>
      <c r="F21" s="190"/>
      <c r="G21" s="190"/>
      <c r="H21" s="190"/>
      <c r="I21" s="249"/>
      <c r="J21" s="249"/>
      <c r="K21" s="250"/>
    </row>
    <row r="22" spans="1:11" ht="12.75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7"/>
      <c r="K22" s="7"/>
    </row>
    <row r="23" spans="1:11" ht="12.75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7"/>
      <c r="K23" s="7"/>
    </row>
    <row r="24" spans="1:11" ht="12.75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7"/>
      <c r="K24" s="7"/>
    </row>
    <row r="25" spans="1:11" ht="12.75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7"/>
      <c r="K25" s="7"/>
    </row>
    <row r="26" spans="1:11" ht="12.75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7"/>
      <c r="K26" s="7">
        <v>35326349</v>
      </c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0">
        <f>SUM(J22:J26)</f>
        <v>0</v>
      </c>
      <c r="K27" s="50">
        <f>SUM(K22:K26)</f>
        <v>35326349</v>
      </c>
    </row>
    <row r="28" spans="1:11" ht="12.75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7"/>
      <c r="K28" s="7">
        <v>13477686</v>
      </c>
    </row>
    <row r="29" spans="1:11" ht="12.75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7"/>
      <c r="K29" s="7">
        <v>59180</v>
      </c>
    </row>
    <row r="30" spans="1:11" ht="12.75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7"/>
      <c r="K30" s="7">
        <v>186000000</v>
      </c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50">
        <f>SUM(J28:J30)</f>
        <v>0</v>
      </c>
      <c r="K31" s="50">
        <f>SUM(K28:K30)</f>
        <v>199536866</v>
      </c>
    </row>
    <row r="32" spans="1:11" ht="25.5" customHeight="1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30.75" customHeight="1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0">
        <f>IF(J31&gt;J27,J31-J27,0)</f>
        <v>0</v>
      </c>
      <c r="K33" s="50">
        <f>IF(K31&gt;K27,K31-K27,0)</f>
        <v>164210517</v>
      </c>
    </row>
    <row r="34" spans="1:11" ht="12.75">
      <c r="A34" s="189" t="s">
        <v>134</v>
      </c>
      <c r="B34" s="190"/>
      <c r="C34" s="190"/>
      <c r="D34" s="190"/>
      <c r="E34" s="190"/>
      <c r="F34" s="190"/>
      <c r="G34" s="190"/>
      <c r="H34" s="190"/>
      <c r="I34" s="249"/>
      <c r="J34" s="249"/>
      <c r="K34" s="250"/>
    </row>
    <row r="35" spans="1:11" ht="12.75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7"/>
      <c r="K35" s="7">
        <v>186000000</v>
      </c>
    </row>
    <row r="36" spans="1:11" ht="12.75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7"/>
      <c r="K36" s="7">
        <v>1746944</v>
      </c>
    </row>
    <row r="37" spans="1:11" ht="12.75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7"/>
      <c r="K37" s="7">
        <v>0</v>
      </c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0">
        <f>SUM(J35:J37)</f>
        <v>0</v>
      </c>
      <c r="K38" s="50">
        <f>SUM(K35:K37)</f>
        <v>187746944</v>
      </c>
    </row>
    <row r="39" spans="1:11" ht="12.75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7"/>
      <c r="K39" s="7">
        <v>5487799</v>
      </c>
    </row>
    <row r="40" spans="1:11" ht="12.75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7"/>
      <c r="K40" s="7"/>
    </row>
    <row r="41" spans="1:11" ht="12.75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7"/>
      <c r="K41" s="7"/>
    </row>
    <row r="42" spans="1:11" ht="12.75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7"/>
      <c r="K42" s="7"/>
    </row>
    <row r="43" spans="1:11" ht="12.75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7"/>
      <c r="K43" s="7"/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0">
        <f>SUM(J39:J43)</f>
        <v>0</v>
      </c>
      <c r="K44" s="50">
        <f>SUM(K39:K43)</f>
        <v>5487799</v>
      </c>
    </row>
    <row r="45" spans="1:11" ht="25.5" customHeight="1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0">
        <f>IF(J38&gt;J44,J38-J44,0)</f>
        <v>0</v>
      </c>
      <c r="K45" s="50">
        <f>IF(K38&gt;K44,K38-K44,0)</f>
        <v>182259145</v>
      </c>
    </row>
    <row r="46" spans="1:11" ht="30.75" customHeight="1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1" ht="12.75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22766504</v>
      </c>
    </row>
    <row r="48" spans="1:11" ht="12.75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/>
      <c r="K49" s="7">
        <v>506598</v>
      </c>
    </row>
    <row r="50" spans="1:11" ht="12.75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7"/>
      <c r="K50" s="7">
        <v>22766504</v>
      </c>
    </row>
    <row r="51" spans="1:11" ht="12.75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1">
        <f>J49+J50-J51</f>
        <v>0</v>
      </c>
      <c r="K52" s="58">
        <f>K49+K50-K51</f>
        <v>23273102</v>
      </c>
    </row>
    <row r="54" ht="12.75">
      <c r="K54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5:K37 J28:K30 J22:K26 J14:K1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10.8515625" style="68" bestFit="1" customWidth="1"/>
    <col min="12" max="16384" width="9.140625" style="68" customWidth="1"/>
  </cols>
  <sheetData>
    <row r="1" spans="1:12" ht="15.75" customHeight="1">
      <c r="A1" s="273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7"/>
    </row>
    <row r="2" spans="1:12" ht="15">
      <c r="A2" s="39"/>
      <c r="B2" s="66"/>
      <c r="C2" s="258" t="s">
        <v>247</v>
      </c>
      <c r="D2" s="258"/>
      <c r="E2" s="118">
        <v>41873</v>
      </c>
      <c r="F2" s="40" t="s">
        <v>216</v>
      </c>
      <c r="G2" s="259">
        <v>42004</v>
      </c>
      <c r="H2" s="260"/>
      <c r="I2" s="66"/>
      <c r="J2" s="66"/>
      <c r="K2" s="66"/>
      <c r="L2" s="69"/>
    </row>
    <row r="3" spans="1:11" ht="21.75">
      <c r="A3" s="261" t="s">
        <v>50</v>
      </c>
      <c r="B3" s="261"/>
      <c r="C3" s="261"/>
      <c r="D3" s="261"/>
      <c r="E3" s="261"/>
      <c r="F3" s="261"/>
      <c r="G3" s="261"/>
      <c r="H3" s="261"/>
      <c r="I3" s="72" t="s">
        <v>270</v>
      </c>
      <c r="J3" s="73" t="s">
        <v>124</v>
      </c>
      <c r="K3" s="73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5">
        <v>2</v>
      </c>
      <c r="J4" s="74" t="s">
        <v>248</v>
      </c>
      <c r="K4" s="74" t="s">
        <v>249</v>
      </c>
    </row>
    <row r="5" spans="1:11" ht="12.75">
      <c r="A5" s="263" t="s">
        <v>250</v>
      </c>
      <c r="B5" s="264"/>
      <c r="C5" s="264"/>
      <c r="D5" s="264"/>
      <c r="E5" s="264"/>
      <c r="F5" s="264"/>
      <c r="G5" s="264"/>
      <c r="H5" s="264"/>
      <c r="I5" s="41">
        <v>1</v>
      </c>
      <c r="J5" s="6"/>
      <c r="K5" s="42">
        <v>200000000</v>
      </c>
    </row>
    <row r="6" spans="1:11" ht="12.75">
      <c r="A6" s="263" t="s">
        <v>251</v>
      </c>
      <c r="B6" s="264"/>
      <c r="C6" s="264"/>
      <c r="D6" s="264"/>
      <c r="E6" s="264"/>
      <c r="F6" s="264"/>
      <c r="G6" s="264"/>
      <c r="H6" s="264"/>
      <c r="I6" s="41">
        <v>2</v>
      </c>
      <c r="J6" s="7"/>
      <c r="K6" s="43">
        <v>0</v>
      </c>
    </row>
    <row r="7" spans="1:11" ht="12.75">
      <c r="A7" s="263" t="s">
        <v>252</v>
      </c>
      <c r="B7" s="264"/>
      <c r="C7" s="264"/>
      <c r="D7" s="264"/>
      <c r="E7" s="264"/>
      <c r="F7" s="264"/>
      <c r="G7" s="264"/>
      <c r="H7" s="264"/>
      <c r="I7" s="41">
        <v>3</v>
      </c>
      <c r="J7" s="7"/>
      <c r="K7" s="43">
        <v>55000000</v>
      </c>
    </row>
    <row r="8" spans="1:11" ht="12.75">
      <c r="A8" s="263" t="s">
        <v>253</v>
      </c>
      <c r="B8" s="264"/>
      <c r="C8" s="264"/>
      <c r="D8" s="264"/>
      <c r="E8" s="264"/>
      <c r="F8" s="264"/>
      <c r="G8" s="264"/>
      <c r="H8" s="264"/>
      <c r="I8" s="41">
        <v>4</v>
      </c>
      <c r="J8" s="7"/>
      <c r="K8" s="43">
        <v>0</v>
      </c>
    </row>
    <row r="9" spans="1:11" ht="12.75">
      <c r="A9" s="263" t="s">
        <v>254</v>
      </c>
      <c r="B9" s="264"/>
      <c r="C9" s="264"/>
      <c r="D9" s="264"/>
      <c r="E9" s="264"/>
      <c r="F9" s="264"/>
      <c r="G9" s="264"/>
      <c r="H9" s="264"/>
      <c r="I9" s="41">
        <v>5</v>
      </c>
      <c r="J9" s="7"/>
      <c r="K9" s="43">
        <v>11887500</v>
      </c>
    </row>
    <row r="10" spans="1:11" ht="12.75">
      <c r="A10" s="263" t="s">
        <v>255</v>
      </c>
      <c r="B10" s="264"/>
      <c r="C10" s="264"/>
      <c r="D10" s="264"/>
      <c r="E10" s="264"/>
      <c r="F10" s="264"/>
      <c r="G10" s="264"/>
      <c r="H10" s="264"/>
      <c r="I10" s="41">
        <v>6</v>
      </c>
      <c r="J10" s="7"/>
      <c r="K10" s="43">
        <v>0</v>
      </c>
    </row>
    <row r="11" spans="1:11" ht="12.75">
      <c r="A11" s="263" t="s">
        <v>256</v>
      </c>
      <c r="B11" s="264"/>
      <c r="C11" s="264"/>
      <c r="D11" s="264"/>
      <c r="E11" s="264"/>
      <c r="F11" s="264"/>
      <c r="G11" s="264"/>
      <c r="H11" s="264"/>
      <c r="I11" s="41">
        <v>7</v>
      </c>
      <c r="J11" s="7">
        <v>0</v>
      </c>
      <c r="K11" s="43">
        <v>0</v>
      </c>
    </row>
    <row r="12" spans="1:11" ht="12.75">
      <c r="A12" s="263" t="s">
        <v>257</v>
      </c>
      <c r="B12" s="264"/>
      <c r="C12" s="264"/>
      <c r="D12" s="264"/>
      <c r="E12" s="264"/>
      <c r="F12" s="264"/>
      <c r="G12" s="264"/>
      <c r="H12" s="264"/>
      <c r="I12" s="41">
        <v>8</v>
      </c>
      <c r="J12" s="7"/>
      <c r="K12" s="43">
        <v>0</v>
      </c>
    </row>
    <row r="13" spans="1:11" ht="12.75">
      <c r="A13" s="263" t="s">
        <v>258</v>
      </c>
      <c r="B13" s="264"/>
      <c r="C13" s="264"/>
      <c r="D13" s="264"/>
      <c r="E13" s="264"/>
      <c r="F13" s="264"/>
      <c r="G13" s="264"/>
      <c r="H13" s="264"/>
      <c r="I13" s="41">
        <v>9</v>
      </c>
      <c r="J13" s="7">
        <v>0</v>
      </c>
      <c r="K13" s="43">
        <v>0</v>
      </c>
    </row>
    <row r="14" spans="1:11" ht="12.75">
      <c r="A14" s="265" t="s">
        <v>259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0">
        <f>SUM(J5:J13)</f>
        <v>0</v>
      </c>
      <c r="K14" s="70">
        <f>SUM(K5:K13)</f>
        <v>266887500</v>
      </c>
    </row>
    <row r="15" spans="1:11" ht="12.75">
      <c r="A15" s="263" t="s">
        <v>260</v>
      </c>
      <c r="B15" s="264"/>
      <c r="C15" s="264"/>
      <c r="D15" s="264"/>
      <c r="E15" s="264"/>
      <c r="F15" s="264"/>
      <c r="G15" s="264"/>
      <c r="H15" s="264"/>
      <c r="I15" s="41">
        <v>11</v>
      </c>
      <c r="J15" s="7"/>
      <c r="K15" s="43">
        <v>10363244</v>
      </c>
    </row>
    <row r="16" spans="1:11" ht="12.75">
      <c r="A16" s="263" t="s">
        <v>261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.75">
      <c r="A17" s="263" t="s">
        <v>262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.75">
      <c r="A18" s="263" t="s">
        <v>263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.75">
      <c r="A19" s="263" t="s">
        <v>264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.75">
      <c r="A20" s="263" t="s">
        <v>265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.75">
      <c r="A21" s="265" t="s">
        <v>266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1">
        <f>SUM(J15:J20)</f>
        <v>0</v>
      </c>
      <c r="K21" s="71">
        <f>SUM(K15:K20)</f>
        <v>10363244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267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268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1"/>
      <c r="K24" s="71"/>
    </row>
    <row r="25" spans="1:11" ht="30" customHeight="1">
      <c r="A25" s="271" t="s">
        <v>269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Snježana Medić</cp:lastModifiedBy>
  <cp:lastPrinted>2015-02-11T15:45:10Z</cp:lastPrinted>
  <dcterms:created xsi:type="dcterms:W3CDTF">2008-10-17T11:51:54Z</dcterms:created>
  <dcterms:modified xsi:type="dcterms:W3CDTF">2015-02-11T16:56:14Z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